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5390" tabRatio="465" activeTab="0"/>
  </bookViews>
  <sheets>
    <sheet name="Uitslagen vereniging" sheetId="1" r:id="rId1"/>
  </sheets>
  <definedNames>
    <definedName name="_xlnm.Print_Area" localSheetId="0">'Uitslagen vereniging'!$A$1:$K$39</definedName>
  </definedNames>
  <calcPr fullCalcOnLoad="1"/>
</workbook>
</file>

<file path=xl/sharedStrings.xml><?xml version="1.0" encoding="utf-8"?>
<sst xmlns="http://schemas.openxmlformats.org/spreadsheetml/2006/main" count="82" uniqueCount="48">
  <si>
    <t>Dhr.</t>
  </si>
  <si>
    <t>Goor,  J. van</t>
  </si>
  <si>
    <t>Dolfsma,  J</t>
  </si>
  <si>
    <t>JAARTOTAAL  HEREN</t>
  </si>
  <si>
    <t>Mw.</t>
  </si>
  <si>
    <t>Westerhof,  A</t>
  </si>
  <si>
    <t>Starke,  H</t>
  </si>
  <si>
    <t>Goor,  A.van</t>
  </si>
  <si>
    <t>Schreur,  H</t>
  </si>
  <si>
    <t>Mostert,  H</t>
  </si>
  <si>
    <t>Vogelzang,  H</t>
  </si>
  <si>
    <t>Logtenberg,  Z</t>
  </si>
  <si>
    <t>Beek,  R.van</t>
  </si>
  <si>
    <t>Dunnewind,  M</t>
  </si>
  <si>
    <t>JAARTOTAAL  DAMES</t>
  </si>
  <si>
    <t>JAARTOTAAL  DAMES+HEREN</t>
  </si>
  <si>
    <t>Gemidd.</t>
  </si>
  <si>
    <t>Totaal</t>
  </si>
  <si>
    <t>Score</t>
  </si>
  <si>
    <t>Aantal</t>
  </si>
  <si>
    <t>Rondes</t>
  </si>
  <si>
    <t>Klasse</t>
  </si>
  <si>
    <t>C</t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</si>
  <si>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H</t>
    </r>
  </si>
  <si>
    <t>Stijging</t>
  </si>
  <si>
    <t>Hoogste</t>
  </si>
  <si>
    <t>Dieckman.  J</t>
  </si>
  <si>
    <t>Snoyer, L</t>
  </si>
  <si>
    <t>Willems,  D</t>
  </si>
  <si>
    <t>Beek,  J.van</t>
  </si>
  <si>
    <t>HA</t>
  </si>
  <si>
    <t>E</t>
  </si>
  <si>
    <t>F</t>
  </si>
  <si>
    <t>X</t>
  </si>
  <si>
    <t>DA</t>
  </si>
  <si>
    <t>Bakken</t>
  </si>
  <si>
    <t>gespeeld</t>
  </si>
  <si>
    <t>22/23</t>
  </si>
  <si>
    <t>Soyza, P de</t>
  </si>
  <si>
    <t>Koppelman,  L</t>
  </si>
  <si>
    <t>Wibiér,  J</t>
  </si>
  <si>
    <t>per avond</t>
  </si>
  <si>
    <t>D</t>
  </si>
  <si>
    <t xml:space="preserve">D </t>
  </si>
  <si>
    <t>23/24</t>
  </si>
  <si>
    <t xml:space="preserve">Hoogste </t>
  </si>
  <si>
    <t>Stijger</t>
  </si>
  <si>
    <t>Swierts,  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</si>
</sst>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;@"/>
  </numFmts>
  <fonts count="38">
    <font>
      <sz val="12"/>
      <name val="Courier"/>
      <family val="0"/>
    </font>
    <font>
      <sz val="11"/>
      <color indexed="8"/>
      <name val="Calibri"/>
      <family val="2"/>
    </font>
    <font>
      <sz val="8"/>
      <name val="Courier"/>
      <family val="3"/>
    </font>
    <font>
      <sz val="16"/>
      <name val="Courier"/>
      <family val="3"/>
    </font>
    <font>
      <b/>
      <sz val="16"/>
      <name val="MS San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rgb="FFFF0000"/>
    <pageSetUpPr fitToPage="1"/>
  </sheetPr>
  <dimension ref="A1:IV42"/>
  <sheetViews>
    <sheetView tabSelected="1" zoomScale="76" zoomScaleNormal="76" zoomScalePageLayoutView="0" workbookViewId="0" topLeftCell="A1">
      <pane xSplit="15" topLeftCell="P1" activePane="topRight" state="frozen"/>
      <selection pane="topLeft" activeCell="A1" sqref="A1"/>
      <selection pane="topRight" activeCell="P4" sqref="P4"/>
    </sheetView>
  </sheetViews>
  <sheetFormatPr defaultColWidth="9.796875" defaultRowHeight="15"/>
  <cols>
    <col min="1" max="1" width="3.796875" style="0" customWidth="1"/>
    <col min="2" max="2" width="5.59765625" style="0" customWidth="1"/>
    <col min="3" max="3" width="20.296875" style="0" customWidth="1"/>
    <col min="4" max="4" width="9" style="0" customWidth="1"/>
    <col min="5" max="6" width="9.59765625" style="1" customWidth="1"/>
    <col min="7" max="7" width="10.3984375" style="0" customWidth="1"/>
    <col min="8" max="8" width="9.8984375" style="26" customWidth="1"/>
    <col min="9" max="9" width="0.203125" style="26" customWidth="1"/>
    <col min="10" max="10" width="12.59765625" style="27" customWidth="1"/>
    <col min="11" max="11" width="11.796875" style="27" customWidth="1"/>
    <col min="12" max="12" width="10" style="36" hidden="1" customWidth="1"/>
    <col min="13" max="13" width="10.09765625" style="27" hidden="1" customWidth="1"/>
    <col min="14" max="15" width="9.8984375" style="27" hidden="1" customWidth="1"/>
    <col min="16" max="38" width="9.8984375" style="30" customWidth="1"/>
    <col min="39" max="100" width="10.09765625" style="30" customWidth="1"/>
    <col min="101" max="176" width="9.8984375" style="30" customWidth="1"/>
    <col min="177" max="196" width="9.69921875" style="30" customWidth="1"/>
    <col min="197" max="197" width="3.09765625" style="27" hidden="1" customWidth="1"/>
    <col min="198" max="237" width="9.59765625" style="30" customWidth="1"/>
    <col min="238" max="249" width="9.59765625" style="17" customWidth="1"/>
    <col min="250" max="16384" width="9.796875" style="17" customWidth="1"/>
  </cols>
  <sheetData>
    <row r="1" spans="4:256" s="2" customFormat="1" ht="18.75" customHeight="1">
      <c r="D1" s="3" t="s">
        <v>21</v>
      </c>
      <c r="E1" s="4" t="s">
        <v>16</v>
      </c>
      <c r="F1" s="4" t="s">
        <v>16</v>
      </c>
      <c r="G1" s="3" t="s">
        <v>17</v>
      </c>
      <c r="H1" s="8" t="s">
        <v>19</v>
      </c>
      <c r="I1" s="24" t="s">
        <v>25</v>
      </c>
      <c r="J1" s="8" t="s">
        <v>25</v>
      </c>
      <c r="K1" s="8" t="s">
        <v>19</v>
      </c>
      <c r="L1" s="9" t="s">
        <v>45</v>
      </c>
      <c r="M1" s="8"/>
      <c r="N1" s="8"/>
      <c r="O1" s="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15"/>
      <c r="HU1" s="15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5:256" s="31" customFormat="1" ht="18.75" customHeight="1">
      <c r="E2" s="15" t="s">
        <v>37</v>
      </c>
      <c r="F2" s="15" t="s">
        <v>44</v>
      </c>
      <c r="G2" s="15" t="s">
        <v>18</v>
      </c>
      <c r="H2" s="15" t="s">
        <v>20</v>
      </c>
      <c r="I2" s="32" t="s">
        <v>24</v>
      </c>
      <c r="J2" s="15" t="s">
        <v>18</v>
      </c>
      <c r="K2" s="15" t="s">
        <v>35</v>
      </c>
      <c r="L2" s="35" t="s">
        <v>46</v>
      </c>
      <c r="M2" s="15"/>
      <c r="N2" s="15"/>
      <c r="O2" s="33"/>
      <c r="P2" s="15">
        <v>45407</v>
      </c>
      <c r="Q2" s="15">
        <v>45400</v>
      </c>
      <c r="R2" s="15">
        <v>45393</v>
      </c>
      <c r="S2" s="15">
        <v>45386</v>
      </c>
      <c r="T2" s="15">
        <v>45379</v>
      </c>
      <c r="U2" s="15">
        <v>45372</v>
      </c>
      <c r="V2" s="15">
        <v>45358</v>
      </c>
      <c r="W2" s="15">
        <v>45351</v>
      </c>
      <c r="X2" s="15">
        <v>45344</v>
      </c>
      <c r="Y2" s="15">
        <v>45330</v>
      </c>
      <c r="Z2" s="15">
        <v>45323</v>
      </c>
      <c r="AA2" s="15">
        <v>45316</v>
      </c>
      <c r="AB2" s="15">
        <v>45309</v>
      </c>
      <c r="AC2" s="15">
        <v>45302</v>
      </c>
      <c r="AD2" s="15">
        <v>45281</v>
      </c>
      <c r="AE2" s="15">
        <v>45267</v>
      </c>
      <c r="AF2" s="15">
        <v>45260</v>
      </c>
      <c r="AG2" s="15">
        <v>45246</v>
      </c>
      <c r="AH2" s="15">
        <v>45239</v>
      </c>
      <c r="AI2" s="15">
        <v>45232</v>
      </c>
      <c r="AJ2" s="15">
        <v>45225</v>
      </c>
      <c r="AK2" s="15">
        <v>45218</v>
      </c>
      <c r="AL2" s="15">
        <v>45211</v>
      </c>
      <c r="AM2" s="15">
        <v>45204</v>
      </c>
      <c r="AN2" s="15">
        <v>45197</v>
      </c>
      <c r="AO2" s="15">
        <v>45190</v>
      </c>
      <c r="AP2" s="15">
        <v>45183</v>
      </c>
      <c r="AQ2" s="15">
        <v>45176</v>
      </c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5:256" s="2" customFormat="1" ht="18.75" customHeight="1">
      <c r="E3" s="5"/>
      <c r="F3" s="5"/>
      <c r="G3" s="3"/>
      <c r="H3" s="8"/>
      <c r="I3" s="8"/>
      <c r="J3" s="8" t="s">
        <v>41</v>
      </c>
      <c r="K3" s="8" t="s">
        <v>36</v>
      </c>
      <c r="L3" s="9"/>
      <c r="M3" s="8"/>
      <c r="N3" s="8"/>
      <c r="O3" s="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16"/>
      <c r="HU3" s="16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8"/>
    </row>
    <row r="4" spans="1:256" s="2" customFormat="1" ht="18.75" customHeight="1">
      <c r="A4" s="6">
        <v>1</v>
      </c>
      <c r="B4" s="7" t="s">
        <v>0</v>
      </c>
      <c r="C4" s="7" t="s">
        <v>23</v>
      </c>
      <c r="D4" s="8" t="s">
        <v>30</v>
      </c>
      <c r="E4" s="21">
        <v>139.32658227848103</v>
      </c>
      <c r="F4" s="20">
        <f>AVERAGE(G4/K4)</f>
        <v>142.89</v>
      </c>
      <c r="G4" s="25">
        <f>SUM(N4:IV4)</f>
        <v>57156</v>
      </c>
      <c r="H4" s="8">
        <f>COUNTA(N4:IV4)</f>
        <v>25</v>
      </c>
      <c r="I4" s="9">
        <f>F4-E4</f>
        <v>3.5634177215189595</v>
      </c>
      <c r="J4" s="25">
        <f>MAX(N4:IV4)</f>
        <v>2956</v>
      </c>
      <c r="K4" s="29">
        <v>400</v>
      </c>
      <c r="L4" s="9">
        <f>(F4-E4)</f>
        <v>3.5634177215189595</v>
      </c>
      <c r="M4" s="25"/>
      <c r="N4" s="25"/>
      <c r="O4" s="25"/>
      <c r="P4" s="29"/>
      <c r="Q4" s="29">
        <v>2916</v>
      </c>
      <c r="R4" s="29">
        <v>2907</v>
      </c>
      <c r="S4" s="29">
        <v>2910</v>
      </c>
      <c r="T4" s="29">
        <v>2932</v>
      </c>
      <c r="U4" s="29">
        <v>2956</v>
      </c>
      <c r="V4" s="29">
        <v>2183</v>
      </c>
      <c r="W4" s="29">
        <v>2199</v>
      </c>
      <c r="X4" s="29">
        <v>2182</v>
      </c>
      <c r="Y4" s="29">
        <v>2187</v>
      </c>
      <c r="Z4" s="29">
        <v>2181</v>
      </c>
      <c r="AA4" s="29">
        <v>2152</v>
      </c>
      <c r="AB4" s="29">
        <v>2186</v>
      </c>
      <c r="AC4" s="29">
        <v>2138</v>
      </c>
      <c r="AD4" s="29"/>
      <c r="AE4" s="29">
        <v>2070</v>
      </c>
      <c r="AF4" s="29">
        <v>2090</v>
      </c>
      <c r="AG4" s="29">
        <v>2113</v>
      </c>
      <c r="AH4" s="29">
        <v>2123</v>
      </c>
      <c r="AI4" s="29">
        <v>2127</v>
      </c>
      <c r="AJ4" s="29">
        <v>2025</v>
      </c>
      <c r="AK4" s="29">
        <v>2069</v>
      </c>
      <c r="AL4" s="29">
        <v>2139</v>
      </c>
      <c r="AM4" s="29">
        <v>2139</v>
      </c>
      <c r="AN4" s="29">
        <v>2101</v>
      </c>
      <c r="AO4" s="29">
        <v>2077</v>
      </c>
      <c r="AP4" s="29">
        <v>2054</v>
      </c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5"/>
      <c r="GP4" s="29"/>
      <c r="GQ4" s="29"/>
      <c r="GR4" s="29"/>
      <c r="GS4" s="29"/>
      <c r="GT4" s="29"/>
      <c r="GU4" s="29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16"/>
      <c r="HU4" s="16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" customFormat="1" ht="18.75" customHeight="1">
      <c r="A5" s="6">
        <v>2</v>
      </c>
      <c r="B5" s="7" t="s">
        <v>0</v>
      </c>
      <c r="C5" s="7" t="s">
        <v>47</v>
      </c>
      <c r="D5" s="8" t="s">
        <v>30</v>
      </c>
      <c r="E5" s="9">
        <v>0</v>
      </c>
      <c r="F5" s="20">
        <f>AVERAGE(G5/K5)</f>
        <v>138.9</v>
      </c>
      <c r="G5" s="25">
        <f>SUM(N5:IV5)</f>
        <v>2778</v>
      </c>
      <c r="H5" s="8">
        <f>COUNTA(N5:IV5)</f>
        <v>1</v>
      </c>
      <c r="I5" s="9"/>
      <c r="J5" s="25">
        <f>MAX(N5:IV5)</f>
        <v>2778</v>
      </c>
      <c r="K5" s="29">
        <v>20</v>
      </c>
      <c r="L5" s="9"/>
      <c r="M5" s="25"/>
      <c r="N5" s="25"/>
      <c r="O5" s="25"/>
      <c r="P5" s="29"/>
      <c r="Q5" s="29"/>
      <c r="R5" s="29"/>
      <c r="S5" s="29">
        <v>2778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5"/>
      <c r="GP5" s="29"/>
      <c r="GQ5" s="29"/>
      <c r="GR5" s="29"/>
      <c r="GS5" s="29"/>
      <c r="GT5" s="29"/>
      <c r="GU5" s="29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16"/>
      <c r="HU5" s="16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" customFormat="1" ht="18.75" customHeight="1">
      <c r="A6" s="6">
        <v>3</v>
      </c>
      <c r="B6" s="7" t="s">
        <v>0</v>
      </c>
      <c r="C6" s="7" t="s">
        <v>1</v>
      </c>
      <c r="D6" s="8" t="s">
        <v>22</v>
      </c>
      <c r="E6" s="9">
        <v>124.58</v>
      </c>
      <c r="F6" s="20">
        <f>AVERAGE(G6/K6)</f>
        <v>130.88045977011495</v>
      </c>
      <c r="G6" s="25">
        <f>SUM(N6:IV6)</f>
        <v>56933</v>
      </c>
      <c r="H6" s="8">
        <f>COUNTA(N6:IV6)</f>
        <v>27</v>
      </c>
      <c r="I6" s="9">
        <f>F6-E6</f>
        <v>6.300459770114955</v>
      </c>
      <c r="J6" s="25">
        <f>MAX(N6:IV6)</f>
        <v>2863</v>
      </c>
      <c r="K6" s="29">
        <v>435</v>
      </c>
      <c r="L6" s="9">
        <f>(F6-E6)</f>
        <v>6.300459770114955</v>
      </c>
      <c r="M6" s="25"/>
      <c r="N6" s="25"/>
      <c r="O6" s="25"/>
      <c r="P6" s="29"/>
      <c r="Q6" s="29">
        <v>2833</v>
      </c>
      <c r="R6" s="29">
        <v>2863</v>
      </c>
      <c r="S6" s="29">
        <v>2815</v>
      </c>
      <c r="T6" s="29">
        <v>2776</v>
      </c>
      <c r="U6" s="29">
        <v>2827</v>
      </c>
      <c r="V6" s="29">
        <v>2049</v>
      </c>
      <c r="W6" s="29">
        <v>2138</v>
      </c>
      <c r="X6" s="29">
        <v>2059</v>
      </c>
      <c r="Y6" s="29">
        <v>2028</v>
      </c>
      <c r="Z6" s="29">
        <v>2084</v>
      </c>
      <c r="AA6" s="29">
        <v>2083</v>
      </c>
      <c r="AB6" s="29">
        <v>1976</v>
      </c>
      <c r="AC6" s="29">
        <v>2107</v>
      </c>
      <c r="AD6" s="29">
        <v>2647</v>
      </c>
      <c r="AE6" s="29">
        <v>1765</v>
      </c>
      <c r="AF6" s="29">
        <v>1690</v>
      </c>
      <c r="AG6" s="29">
        <v>1855</v>
      </c>
      <c r="AH6" s="29">
        <v>1603</v>
      </c>
      <c r="AI6" s="29">
        <v>1893</v>
      </c>
      <c r="AJ6" s="29">
        <v>1765</v>
      </c>
      <c r="AK6" s="29">
        <v>1911</v>
      </c>
      <c r="AL6" s="29">
        <v>1850</v>
      </c>
      <c r="AM6" s="29">
        <v>1835</v>
      </c>
      <c r="AN6" s="29">
        <v>1894</v>
      </c>
      <c r="AO6" s="29">
        <v>1955</v>
      </c>
      <c r="AP6" s="29">
        <v>1810</v>
      </c>
      <c r="AQ6" s="29">
        <v>1822</v>
      </c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5"/>
      <c r="GP6" s="29"/>
      <c r="GQ6" s="29"/>
      <c r="GR6" s="29"/>
      <c r="GS6" s="29"/>
      <c r="GT6" s="29"/>
      <c r="GU6" s="29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16"/>
      <c r="HU6" s="16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8.75" customHeight="1">
      <c r="A7" s="6">
        <v>4</v>
      </c>
      <c r="B7" s="7" t="s">
        <v>0</v>
      </c>
      <c r="C7" s="7" t="s">
        <v>28</v>
      </c>
      <c r="D7" s="8" t="s">
        <v>42</v>
      </c>
      <c r="E7" s="9">
        <v>117.72413793103448</v>
      </c>
      <c r="F7" s="20">
        <f>AVERAGE(G7/K7)</f>
        <v>127.29397590361445</v>
      </c>
      <c r="G7" s="25">
        <f>SUM(N7:IV7)</f>
        <v>52827</v>
      </c>
      <c r="H7" s="8">
        <f>COUNTA(N7:IV7)</f>
        <v>26</v>
      </c>
      <c r="I7" s="9">
        <f>F7-E7</f>
        <v>9.569837972579975</v>
      </c>
      <c r="J7" s="25">
        <f>MAX(N7:IV7)</f>
        <v>2790</v>
      </c>
      <c r="K7" s="29">
        <v>415</v>
      </c>
      <c r="L7" s="9">
        <f>(F7-E7)</f>
        <v>9.569837972579975</v>
      </c>
      <c r="M7" s="25"/>
      <c r="N7" s="25"/>
      <c r="O7" s="25"/>
      <c r="P7" s="29"/>
      <c r="Q7" s="29">
        <v>2655</v>
      </c>
      <c r="R7" s="29">
        <v>2740</v>
      </c>
      <c r="S7" s="29">
        <v>2676</v>
      </c>
      <c r="T7" s="29">
        <v>2748</v>
      </c>
      <c r="U7" s="29">
        <v>2790</v>
      </c>
      <c r="V7" s="29">
        <v>2068</v>
      </c>
      <c r="W7" s="29">
        <v>2077</v>
      </c>
      <c r="X7" s="29">
        <v>2081</v>
      </c>
      <c r="Y7" s="29">
        <v>2037</v>
      </c>
      <c r="Z7" s="29">
        <v>1994</v>
      </c>
      <c r="AA7" s="29">
        <v>1981</v>
      </c>
      <c r="AB7" s="29">
        <v>2013</v>
      </c>
      <c r="AC7" s="29">
        <v>1981</v>
      </c>
      <c r="AD7" s="29"/>
      <c r="AE7" s="29">
        <v>1712</v>
      </c>
      <c r="AF7" s="29">
        <v>1808</v>
      </c>
      <c r="AG7" s="29">
        <v>1771</v>
      </c>
      <c r="AH7" s="29">
        <v>1672</v>
      </c>
      <c r="AI7" s="29">
        <v>1711</v>
      </c>
      <c r="AJ7" s="29">
        <v>1757</v>
      </c>
      <c r="AK7" s="29">
        <v>1764</v>
      </c>
      <c r="AL7" s="29">
        <v>1737</v>
      </c>
      <c r="AM7" s="29">
        <v>1799</v>
      </c>
      <c r="AN7" s="29">
        <v>1827</v>
      </c>
      <c r="AO7" s="29">
        <v>1798</v>
      </c>
      <c r="AP7" s="29">
        <v>1779</v>
      </c>
      <c r="AQ7" s="29">
        <v>1851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5"/>
      <c r="GP7" s="29"/>
      <c r="GQ7" s="29"/>
      <c r="GR7" s="29"/>
      <c r="GS7" s="29"/>
      <c r="GT7" s="29"/>
      <c r="GU7" s="29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16"/>
      <c r="HU7" s="16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" customFormat="1" ht="18.75" customHeight="1">
      <c r="A8" s="6">
        <v>5</v>
      </c>
      <c r="B8" s="7" t="s">
        <v>0</v>
      </c>
      <c r="C8" s="7" t="s">
        <v>2</v>
      </c>
      <c r="D8" s="8" t="s">
        <v>42</v>
      </c>
      <c r="E8" s="9">
        <v>116.43448275862069</v>
      </c>
      <c r="F8" s="20">
        <f>AVERAGE(G8/K8)</f>
        <v>125.34683544303797</v>
      </c>
      <c r="G8" s="25">
        <f>SUM(N8:IV8)</f>
        <v>49512</v>
      </c>
      <c r="H8" s="8">
        <f>COUNTA(N8:IV8)</f>
        <v>25</v>
      </c>
      <c r="I8" s="9">
        <f>F8-E8</f>
        <v>8.912352684417286</v>
      </c>
      <c r="J8" s="25">
        <f>MAX(N8:IV8)</f>
        <v>2792</v>
      </c>
      <c r="K8" s="29">
        <v>395</v>
      </c>
      <c r="L8" s="9">
        <f>(F8-E8)</f>
        <v>8.912352684417286</v>
      </c>
      <c r="M8" s="25"/>
      <c r="N8" s="25"/>
      <c r="O8" s="25"/>
      <c r="P8" s="29"/>
      <c r="Q8" s="29">
        <v>2723</v>
      </c>
      <c r="R8" s="29">
        <v>2792</v>
      </c>
      <c r="S8" s="29">
        <v>2659</v>
      </c>
      <c r="T8" s="29">
        <v>2725</v>
      </c>
      <c r="U8" s="29">
        <v>2734</v>
      </c>
      <c r="V8" s="29">
        <v>2058</v>
      </c>
      <c r="W8" s="29">
        <v>1938</v>
      </c>
      <c r="X8" s="29">
        <v>1972</v>
      </c>
      <c r="Y8" s="29">
        <v>1965</v>
      </c>
      <c r="Z8" s="29">
        <v>1122</v>
      </c>
      <c r="AA8" s="29">
        <v>1863</v>
      </c>
      <c r="AB8" s="29">
        <v>1903</v>
      </c>
      <c r="AC8" s="29">
        <v>1902</v>
      </c>
      <c r="AD8" s="29"/>
      <c r="AE8" s="29">
        <v>1803</v>
      </c>
      <c r="AF8" s="29">
        <v>1827</v>
      </c>
      <c r="AG8" s="29">
        <v>1804</v>
      </c>
      <c r="AH8" s="29">
        <v>1716</v>
      </c>
      <c r="AI8" s="29"/>
      <c r="AJ8" s="29">
        <v>1827</v>
      </c>
      <c r="AK8" s="29">
        <v>1754</v>
      </c>
      <c r="AL8" s="29">
        <v>1704</v>
      </c>
      <c r="AM8" s="29">
        <v>1722</v>
      </c>
      <c r="AN8" s="29">
        <v>1762</v>
      </c>
      <c r="AO8" s="29">
        <v>1794</v>
      </c>
      <c r="AP8" s="29">
        <v>1743</v>
      </c>
      <c r="AQ8" s="29">
        <v>1700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5"/>
      <c r="GP8" s="29"/>
      <c r="GQ8" s="29"/>
      <c r="GR8" s="29"/>
      <c r="GS8" s="29"/>
      <c r="GT8" s="29"/>
      <c r="GU8" s="29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16"/>
      <c r="HU8" s="16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" customFormat="1" ht="18.75" customHeight="1">
      <c r="A9" s="6">
        <v>6</v>
      </c>
      <c r="B9" s="7" t="s">
        <v>0</v>
      </c>
      <c r="C9" s="7" t="s">
        <v>39</v>
      </c>
      <c r="D9" s="8" t="s">
        <v>33</v>
      </c>
      <c r="E9" s="9">
        <v>96.06666666666666</v>
      </c>
      <c r="F9" s="20">
        <f>AVERAGE(G9/K9)</f>
        <v>110.83389830508474</v>
      </c>
      <c r="G9" s="25">
        <f>SUM(N9:IV9)</f>
        <v>32696</v>
      </c>
      <c r="H9" s="8">
        <f>COUNTA(N9:IV9)</f>
        <v>20</v>
      </c>
      <c r="I9" s="9"/>
      <c r="J9" s="25">
        <f>MAX(N9:IV9)</f>
        <v>2344</v>
      </c>
      <c r="K9" s="29">
        <v>295</v>
      </c>
      <c r="L9" s="9">
        <f>(F9-E9)</f>
        <v>14.767231638418082</v>
      </c>
      <c r="M9" s="25"/>
      <c r="N9" s="25"/>
      <c r="O9" s="25"/>
      <c r="P9" s="29"/>
      <c r="Q9" s="29">
        <v>2270</v>
      </c>
      <c r="R9" s="29">
        <v>2239</v>
      </c>
      <c r="S9" s="29"/>
      <c r="T9" s="29">
        <v>2344</v>
      </c>
      <c r="U9" s="29">
        <v>2246</v>
      </c>
      <c r="V9" s="29"/>
      <c r="W9" s="29">
        <v>1700</v>
      </c>
      <c r="X9" s="29">
        <v>1589</v>
      </c>
      <c r="Y9" s="29">
        <v>1626</v>
      </c>
      <c r="Z9" s="29">
        <v>1632</v>
      </c>
      <c r="AA9" s="29">
        <v>1562</v>
      </c>
      <c r="AB9" s="29">
        <v>1629</v>
      </c>
      <c r="AC9" s="29">
        <v>1603</v>
      </c>
      <c r="AD9" s="29"/>
      <c r="AE9" s="29">
        <v>1445</v>
      </c>
      <c r="AF9" s="29"/>
      <c r="AG9" s="29">
        <v>1330</v>
      </c>
      <c r="AH9" s="29">
        <v>1484</v>
      </c>
      <c r="AI9" s="29">
        <v>1394</v>
      </c>
      <c r="AJ9" s="29">
        <v>924</v>
      </c>
      <c r="AK9" s="29">
        <v>1429</v>
      </c>
      <c r="AL9" s="29"/>
      <c r="AM9" s="29"/>
      <c r="AN9" s="29">
        <v>1396</v>
      </c>
      <c r="AO9" s="29">
        <v>1461</v>
      </c>
      <c r="AP9" s="29">
        <v>1393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5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" customFormat="1" ht="18.75" customHeight="1">
      <c r="A10" s="6">
        <v>7</v>
      </c>
      <c r="B10" s="7" t="s">
        <v>0</v>
      </c>
      <c r="C10" s="7" t="s">
        <v>29</v>
      </c>
      <c r="D10" s="8" t="s">
        <v>33</v>
      </c>
      <c r="E10" s="9">
        <v>98.0952380952381</v>
      </c>
      <c r="F10" s="20">
        <f>AVERAGE(G10/K10)</f>
        <v>107.04347826086956</v>
      </c>
      <c r="G10" s="25">
        <f>SUM(N10:IV10)</f>
        <v>36930</v>
      </c>
      <c r="H10" s="8">
        <f>COUNTA(N10:IV10)</f>
        <v>22</v>
      </c>
      <c r="I10" s="9">
        <f>F10-E10</f>
        <v>8.94824016563146</v>
      </c>
      <c r="J10" s="25">
        <f>MAX(N10:IV10)</f>
        <v>2399</v>
      </c>
      <c r="K10" s="29">
        <v>345</v>
      </c>
      <c r="L10" s="9">
        <f>(F10-E10)</f>
        <v>8.94824016563146</v>
      </c>
      <c r="M10" s="25"/>
      <c r="N10" s="25"/>
      <c r="O10" s="25"/>
      <c r="P10" s="29"/>
      <c r="Q10" s="29">
        <v>2350</v>
      </c>
      <c r="R10" s="29"/>
      <c r="S10" s="29">
        <v>2321</v>
      </c>
      <c r="T10" s="29">
        <v>2399</v>
      </c>
      <c r="U10" s="29"/>
      <c r="V10" s="29">
        <v>1713</v>
      </c>
      <c r="W10" s="29">
        <v>1688</v>
      </c>
      <c r="X10" s="29">
        <v>1710</v>
      </c>
      <c r="Y10" s="29">
        <v>1737</v>
      </c>
      <c r="Z10" s="29">
        <v>1714</v>
      </c>
      <c r="AA10" s="29">
        <v>1614</v>
      </c>
      <c r="AB10" s="29">
        <v>1697</v>
      </c>
      <c r="AC10" s="29">
        <v>1740</v>
      </c>
      <c r="AD10" s="29"/>
      <c r="AE10" s="29">
        <v>1472</v>
      </c>
      <c r="AF10" s="29">
        <v>1484</v>
      </c>
      <c r="AG10" s="29">
        <v>1532</v>
      </c>
      <c r="AH10" s="29">
        <v>1447</v>
      </c>
      <c r="AI10" s="29">
        <v>1521</v>
      </c>
      <c r="AJ10" s="29">
        <v>1473</v>
      </c>
      <c r="AK10" s="29">
        <v>1534</v>
      </c>
      <c r="AL10" s="29">
        <v>1417</v>
      </c>
      <c r="AM10" s="29">
        <v>1494</v>
      </c>
      <c r="AN10" s="29">
        <v>1434</v>
      </c>
      <c r="AO10" s="29"/>
      <c r="AP10" s="29">
        <v>1439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5"/>
      <c r="GP10" s="29"/>
      <c r="GQ10" s="29"/>
      <c r="GR10" s="29"/>
      <c r="GS10" s="29"/>
      <c r="GT10" s="29"/>
      <c r="GU10" s="29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16"/>
      <c r="HU10" s="16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" customFormat="1" ht="18.75" customHeight="1">
      <c r="A11" s="6">
        <v>8</v>
      </c>
      <c r="B11" s="7"/>
      <c r="C11" s="7"/>
      <c r="D11" s="8"/>
      <c r="E11" s="9"/>
      <c r="F11" s="20"/>
      <c r="G11" s="8"/>
      <c r="H11" s="8"/>
      <c r="I11" s="9"/>
      <c r="J11" s="25"/>
      <c r="K11" s="29"/>
      <c r="L11" s="9"/>
      <c r="M11" s="25"/>
      <c r="N11" s="25"/>
      <c r="O11" s="25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5"/>
      <c r="GP11" s="29"/>
      <c r="GQ11" s="29"/>
      <c r="GR11" s="29"/>
      <c r="GS11" s="29"/>
      <c r="GT11" s="29"/>
      <c r="GU11" s="29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16"/>
      <c r="HU11" s="16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" customFormat="1" ht="18.75" customHeight="1">
      <c r="A12" s="6"/>
      <c r="B12" s="7"/>
      <c r="C12" s="7"/>
      <c r="D12" s="8"/>
      <c r="E12" s="9"/>
      <c r="F12" s="10"/>
      <c r="G12" s="8"/>
      <c r="H12" s="8"/>
      <c r="I12" s="9"/>
      <c r="J12" s="25"/>
      <c r="K12" s="29"/>
      <c r="L12" s="9"/>
      <c r="M12" s="25"/>
      <c r="N12" s="25"/>
      <c r="O12" s="25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5"/>
      <c r="GP12" s="29"/>
      <c r="GQ12" s="29"/>
      <c r="GR12" s="29"/>
      <c r="GS12" s="29"/>
      <c r="GT12" s="29"/>
      <c r="GU12" s="29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16"/>
      <c r="HU12" s="16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" customFormat="1" ht="18.75" customHeight="1">
      <c r="A13" s="12"/>
      <c r="B13" s="7"/>
      <c r="C13" s="7"/>
      <c r="D13" s="8"/>
      <c r="E13" s="10"/>
      <c r="F13" s="10"/>
      <c r="G13" s="8"/>
      <c r="H13" s="8"/>
      <c r="I13" s="9"/>
      <c r="J13" s="25"/>
      <c r="K13" s="29"/>
      <c r="L13" s="9"/>
      <c r="M13" s="25"/>
      <c r="N13" s="25"/>
      <c r="O13" s="25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5"/>
      <c r="GP13" s="29"/>
      <c r="GQ13" s="29"/>
      <c r="GR13" s="29"/>
      <c r="GS13" s="29"/>
      <c r="GT13" s="29"/>
      <c r="GU13" s="29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16"/>
      <c r="HU13" s="16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" customFormat="1" ht="18.75" customHeight="1">
      <c r="A14" s="37" t="s">
        <v>3</v>
      </c>
      <c r="B14" s="37"/>
      <c r="C14" s="37"/>
      <c r="D14" s="37"/>
      <c r="E14" s="9">
        <f>AVERAGE(E4:E13)</f>
        <v>98.88958681857727</v>
      </c>
      <c r="F14" s="9">
        <f>AVERAGE(F4:F13)</f>
        <v>126.16980681181738</v>
      </c>
      <c r="G14" s="8">
        <f>SUM(G4:G13)</f>
        <v>288832</v>
      </c>
      <c r="H14" s="8">
        <f>SUM(H4:H13)</f>
        <v>146</v>
      </c>
      <c r="I14" s="19"/>
      <c r="J14" s="25"/>
      <c r="K14" s="29"/>
      <c r="L14" s="9"/>
      <c r="M14" s="25"/>
      <c r="N14" s="25"/>
      <c r="O14" s="25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5"/>
      <c r="GP14" s="29"/>
      <c r="GQ14" s="29"/>
      <c r="GR14" s="29"/>
      <c r="GS14" s="29"/>
      <c r="GT14" s="29"/>
      <c r="GU14" s="29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16"/>
      <c r="HU14" s="16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" customFormat="1" ht="18.75" customHeight="1">
      <c r="A15" s="14"/>
      <c r="B15" s="14"/>
      <c r="C15" s="14"/>
      <c r="D15" s="14"/>
      <c r="E15" s="9"/>
      <c r="F15" s="19"/>
      <c r="G15" s="23"/>
      <c r="H15" s="8"/>
      <c r="I15" s="19"/>
      <c r="J15" s="25"/>
      <c r="K15" s="29"/>
      <c r="L15" s="9"/>
      <c r="M15" s="25"/>
      <c r="N15" s="25"/>
      <c r="O15" s="25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5"/>
      <c r="GP15" s="29"/>
      <c r="GQ15" s="29"/>
      <c r="GR15" s="29"/>
      <c r="GS15" s="29"/>
      <c r="GT15" s="29"/>
      <c r="GU15" s="29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16"/>
      <c r="HU15" s="16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16"/>
      <c r="IG15" s="16"/>
      <c r="IH15" s="16"/>
      <c r="II15" s="16"/>
      <c r="IJ15" s="16"/>
      <c r="IK15" s="16"/>
      <c r="IL15" s="16"/>
      <c r="IM15" s="16"/>
      <c r="IN15" s="16"/>
      <c r="IO15" s="18"/>
      <c r="IP15" s="16"/>
      <c r="IQ15" s="16"/>
      <c r="IR15" s="16"/>
      <c r="IS15" s="16"/>
      <c r="IT15" s="16"/>
      <c r="IU15" s="16"/>
      <c r="IV15" s="16"/>
    </row>
    <row r="16" spans="1:256" s="2" customFormat="1" ht="18.75" customHeight="1">
      <c r="A16" s="14"/>
      <c r="B16" s="14"/>
      <c r="C16" s="14"/>
      <c r="D16" s="14"/>
      <c r="E16" s="9"/>
      <c r="F16" s="19"/>
      <c r="G16" s="23"/>
      <c r="H16" s="8"/>
      <c r="I16" s="19"/>
      <c r="J16" s="25"/>
      <c r="K16" s="29"/>
      <c r="L16" s="9"/>
      <c r="M16" s="25"/>
      <c r="N16" s="25"/>
      <c r="O16" s="25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5"/>
      <c r="GP16" s="29"/>
      <c r="GQ16" s="29"/>
      <c r="GR16" s="29"/>
      <c r="GS16" s="29"/>
      <c r="GT16" s="29"/>
      <c r="GU16" s="29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16"/>
      <c r="HU16" s="16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" customFormat="1" ht="18.75" customHeight="1">
      <c r="A17" s="12"/>
      <c r="B17" s="7"/>
      <c r="C17" s="7"/>
      <c r="D17" s="8"/>
      <c r="E17" s="9"/>
      <c r="F17" s="19"/>
      <c r="G17" s="23"/>
      <c r="H17" s="8"/>
      <c r="I17" s="9"/>
      <c r="J17" s="25"/>
      <c r="K17" s="29"/>
      <c r="L17" s="9"/>
      <c r="M17" s="25"/>
      <c r="N17" s="25"/>
      <c r="O17" s="2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5"/>
      <c r="GP17" s="29"/>
      <c r="GQ17" s="29"/>
      <c r="GR17" s="29"/>
      <c r="GS17" s="29"/>
      <c r="GT17" s="29"/>
      <c r="GU17" s="29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16"/>
      <c r="HU17" s="16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" customFormat="1" ht="18.75" customHeight="1">
      <c r="A18" s="12">
        <v>1</v>
      </c>
      <c r="B18" s="7" t="s">
        <v>4</v>
      </c>
      <c r="C18" s="7" t="s">
        <v>5</v>
      </c>
      <c r="D18" s="8" t="s">
        <v>34</v>
      </c>
      <c r="E18" s="9">
        <v>134.22142857142856</v>
      </c>
      <c r="F18" s="9">
        <f>AVERAGE(G18/K18)</f>
        <v>139.1951219512195</v>
      </c>
      <c r="G18" s="25">
        <f>SUM(N18:IV18)</f>
        <v>28535</v>
      </c>
      <c r="H18" s="8">
        <f>COUNTA(N18:IV18)</f>
        <v>20</v>
      </c>
      <c r="I18" s="9">
        <f>F18-E18</f>
        <v>4.973693379790944</v>
      </c>
      <c r="J18" s="25">
        <f>MAX(N18:IV18)</f>
        <v>2173</v>
      </c>
      <c r="K18" s="29">
        <v>205</v>
      </c>
      <c r="L18" s="9">
        <f>(F18-E18)</f>
        <v>4.973693379790944</v>
      </c>
      <c r="M18" s="25"/>
      <c r="N18" s="25"/>
      <c r="O18" s="25"/>
      <c r="P18" s="29"/>
      <c r="Q18" s="29">
        <v>1429</v>
      </c>
      <c r="R18" s="29">
        <v>1453</v>
      </c>
      <c r="S18" s="29">
        <v>1432</v>
      </c>
      <c r="T18" s="29"/>
      <c r="U18" s="29"/>
      <c r="V18" s="29">
        <v>2173</v>
      </c>
      <c r="W18" s="29">
        <v>1407</v>
      </c>
      <c r="X18" s="29">
        <v>1448</v>
      </c>
      <c r="Y18" s="29">
        <v>1430</v>
      </c>
      <c r="Z18" s="29">
        <v>1463</v>
      </c>
      <c r="AA18" s="29">
        <v>1446</v>
      </c>
      <c r="AB18" s="29">
        <v>1435</v>
      </c>
      <c r="AC18" s="29">
        <v>1407</v>
      </c>
      <c r="AD18" s="29"/>
      <c r="AE18" s="29">
        <v>1316</v>
      </c>
      <c r="AF18" s="29"/>
      <c r="AG18" s="29">
        <v>1334</v>
      </c>
      <c r="AH18" s="29">
        <v>1352</v>
      </c>
      <c r="AI18" s="29"/>
      <c r="AJ18" s="29">
        <v>1406</v>
      </c>
      <c r="AK18" s="29">
        <v>1344</v>
      </c>
      <c r="AL18" s="29"/>
      <c r="AM18" s="29">
        <v>1240</v>
      </c>
      <c r="AN18" s="29">
        <v>1358</v>
      </c>
      <c r="AO18" s="29">
        <v>1398</v>
      </c>
      <c r="AP18" s="29">
        <v>1264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5"/>
      <c r="GP18" s="29"/>
      <c r="GQ18" s="29"/>
      <c r="GR18" s="29"/>
      <c r="GS18" s="29"/>
      <c r="GT18" s="29"/>
      <c r="GU18" s="29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16"/>
      <c r="HU18" s="16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" customFormat="1" ht="18.75" customHeight="1">
      <c r="A19" s="12">
        <v>2</v>
      </c>
      <c r="B19" s="7" t="s">
        <v>4</v>
      </c>
      <c r="C19" s="7" t="s">
        <v>6</v>
      </c>
      <c r="D19" s="8" t="s">
        <v>33</v>
      </c>
      <c r="E19" s="9">
        <v>120.01428571428572</v>
      </c>
      <c r="F19" s="9">
        <f>AVERAGE(G19/K19)</f>
        <v>130.11176470588236</v>
      </c>
      <c r="G19" s="25">
        <f>SUM(N19:IV19)</f>
        <v>22119</v>
      </c>
      <c r="H19" s="8">
        <f>COUNTA(N19:IV19)</f>
        <v>17</v>
      </c>
      <c r="I19" s="9">
        <f>F19-E19</f>
        <v>10.097478991596645</v>
      </c>
      <c r="J19" s="25">
        <f>MAX(N19:IV19)</f>
        <v>1408</v>
      </c>
      <c r="K19" s="29">
        <v>170</v>
      </c>
      <c r="L19" s="9">
        <f>(F19-E19)</f>
        <v>10.097478991596645</v>
      </c>
      <c r="M19" s="25"/>
      <c r="N19" s="25"/>
      <c r="O19" s="25"/>
      <c r="P19" s="29"/>
      <c r="Q19" s="29">
        <v>1408</v>
      </c>
      <c r="R19" s="29"/>
      <c r="S19" s="29"/>
      <c r="T19" s="29"/>
      <c r="U19" s="29"/>
      <c r="V19" s="29"/>
      <c r="W19" s="29">
        <v>1398</v>
      </c>
      <c r="X19" s="29">
        <v>1389</v>
      </c>
      <c r="Y19" s="29">
        <v>1351</v>
      </c>
      <c r="Z19" s="29">
        <v>1399</v>
      </c>
      <c r="AA19" s="29">
        <v>1354</v>
      </c>
      <c r="AB19" s="29">
        <v>1366</v>
      </c>
      <c r="AC19" s="29">
        <v>1297</v>
      </c>
      <c r="AD19" s="29"/>
      <c r="AE19" s="29">
        <v>1193</v>
      </c>
      <c r="AF19" s="29"/>
      <c r="AG19" s="29">
        <v>1236</v>
      </c>
      <c r="AH19" s="29">
        <v>1200</v>
      </c>
      <c r="AI19" s="29"/>
      <c r="AJ19" s="29">
        <v>1184</v>
      </c>
      <c r="AK19" s="29">
        <v>1245</v>
      </c>
      <c r="AL19" s="29"/>
      <c r="AM19" s="29">
        <v>1294</v>
      </c>
      <c r="AN19" s="29">
        <v>1223</v>
      </c>
      <c r="AO19" s="29">
        <v>1359</v>
      </c>
      <c r="AP19" s="29">
        <v>1223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5"/>
      <c r="GP19" s="29"/>
      <c r="GQ19" s="29"/>
      <c r="GR19" s="29"/>
      <c r="GS19" s="29"/>
      <c r="GT19" s="29"/>
      <c r="GU19" s="29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16"/>
      <c r="HU19" s="16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" customFormat="1" ht="18.75" customHeight="1">
      <c r="A20" s="12">
        <v>3</v>
      </c>
      <c r="B20" s="7" t="s">
        <v>4</v>
      </c>
      <c r="C20" s="7" t="s">
        <v>9</v>
      </c>
      <c r="D20" s="8" t="s">
        <v>43</v>
      </c>
      <c r="E20" s="9">
        <v>119.20459770114942</v>
      </c>
      <c r="F20" s="9">
        <f>AVERAGE(G20/K20)</f>
        <v>126.68095238095238</v>
      </c>
      <c r="G20" s="25">
        <f>SUM(N20:IV20)</f>
        <v>53206</v>
      </c>
      <c r="H20" s="8">
        <f>COUNTA(N20:IV20)</f>
        <v>26</v>
      </c>
      <c r="I20" s="9">
        <f>F20-E20</f>
        <v>7.476354679802952</v>
      </c>
      <c r="J20" s="25">
        <f>MAX(N20:IV20)</f>
        <v>2766</v>
      </c>
      <c r="K20" s="29">
        <v>420</v>
      </c>
      <c r="L20" s="9">
        <f>(F20-E20)</f>
        <v>7.476354679802952</v>
      </c>
      <c r="M20" s="25"/>
      <c r="N20" s="25"/>
      <c r="O20" s="25"/>
      <c r="P20" s="29"/>
      <c r="Q20" s="29">
        <v>2700</v>
      </c>
      <c r="R20" s="29">
        <v>2762</v>
      </c>
      <c r="S20" s="29">
        <v>2610</v>
      </c>
      <c r="T20" s="29">
        <v>2766</v>
      </c>
      <c r="U20" s="29">
        <v>2761</v>
      </c>
      <c r="V20" s="29">
        <v>1981</v>
      </c>
      <c r="W20" s="29">
        <v>2034</v>
      </c>
      <c r="X20" s="29">
        <v>1994</v>
      </c>
      <c r="Y20" s="29">
        <v>1934</v>
      </c>
      <c r="Z20" s="29">
        <v>1949</v>
      </c>
      <c r="AA20" s="29">
        <v>1939</v>
      </c>
      <c r="AB20" s="29">
        <v>1923</v>
      </c>
      <c r="AC20" s="29"/>
      <c r="AD20" s="29">
        <v>2606</v>
      </c>
      <c r="AE20" s="29">
        <v>1846</v>
      </c>
      <c r="AF20" s="29">
        <v>1712</v>
      </c>
      <c r="AG20" s="29">
        <v>1838</v>
      </c>
      <c r="AH20" s="29">
        <v>1785</v>
      </c>
      <c r="AI20" s="29">
        <v>1869</v>
      </c>
      <c r="AJ20" s="29">
        <v>1838</v>
      </c>
      <c r="AK20" s="29">
        <v>1789</v>
      </c>
      <c r="AL20" s="29">
        <v>1762</v>
      </c>
      <c r="AM20" s="29">
        <v>1790</v>
      </c>
      <c r="AN20" s="29">
        <v>1734</v>
      </c>
      <c r="AO20" s="29">
        <v>1762</v>
      </c>
      <c r="AP20" s="29">
        <v>1788</v>
      </c>
      <c r="AQ20" s="29">
        <v>1734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5"/>
      <c r="GP20" s="29"/>
      <c r="GQ20" s="29"/>
      <c r="GR20" s="29"/>
      <c r="GS20" s="29"/>
      <c r="GT20" s="29"/>
      <c r="GU20" s="29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16"/>
      <c r="HU20" s="16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" customFormat="1" ht="18.75" customHeight="1">
      <c r="A21" s="12">
        <v>4</v>
      </c>
      <c r="B21" s="7" t="s">
        <v>4</v>
      </c>
      <c r="C21" s="7" t="s">
        <v>26</v>
      </c>
      <c r="D21" s="8" t="s">
        <v>31</v>
      </c>
      <c r="E21" s="9">
        <v>108.84102564102564</v>
      </c>
      <c r="F21" s="9">
        <f>AVERAGE(G21/K21)</f>
        <v>124.90526315789474</v>
      </c>
      <c r="G21" s="25">
        <f>SUM(N21:IV21)</f>
        <v>23732</v>
      </c>
      <c r="H21" s="8">
        <f>COUNTA(N21:IV21)</f>
        <v>11</v>
      </c>
      <c r="I21" s="9">
        <f>F21-E21</f>
        <v>16.0642375168691</v>
      </c>
      <c r="J21" s="25">
        <f>MAX(N21:IV21)</f>
        <v>2601</v>
      </c>
      <c r="K21" s="29">
        <v>190</v>
      </c>
      <c r="L21" s="9">
        <f>(F21-E21)</f>
        <v>16.0642375168691</v>
      </c>
      <c r="M21" s="25"/>
      <c r="N21" s="25"/>
      <c r="O21" s="25"/>
      <c r="P21" s="29"/>
      <c r="Q21" s="29">
        <v>2601</v>
      </c>
      <c r="R21" s="29">
        <v>2572</v>
      </c>
      <c r="S21" s="29">
        <v>2571</v>
      </c>
      <c r="T21" s="29">
        <v>2545</v>
      </c>
      <c r="U21" s="29">
        <v>2582</v>
      </c>
      <c r="V21" s="29">
        <v>1904</v>
      </c>
      <c r="W21" s="29">
        <v>1887</v>
      </c>
      <c r="X21" s="29">
        <v>1879</v>
      </c>
      <c r="Y21" s="29">
        <v>1810</v>
      </c>
      <c r="Z21" s="29">
        <v>1806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>
        <v>1575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5"/>
      <c r="GP21" s="29"/>
      <c r="GQ21" s="29"/>
      <c r="GR21" s="29"/>
      <c r="GS21" s="29"/>
      <c r="GT21" s="29"/>
      <c r="GU21" s="29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16"/>
      <c r="HU21" s="16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" customFormat="1" ht="18.75" customHeight="1">
      <c r="A22" s="12">
        <v>5</v>
      </c>
      <c r="B22" s="7" t="s">
        <v>4</v>
      </c>
      <c r="C22" s="7" t="s">
        <v>40</v>
      </c>
      <c r="D22" s="8" t="s">
        <v>33</v>
      </c>
      <c r="E22" s="9">
        <v>114.73333333333333</v>
      </c>
      <c r="F22" s="9">
        <f>AVERAGE(G22/K22)</f>
        <v>121.97027027027028</v>
      </c>
      <c r="G22" s="25">
        <f>SUM(N22:IV22)</f>
        <v>45129</v>
      </c>
      <c r="H22" s="8">
        <f>COUNTA(N22:IV22)</f>
        <v>23</v>
      </c>
      <c r="I22" s="9"/>
      <c r="J22" s="25">
        <f>MAX(N22:IV22)</f>
        <v>2704</v>
      </c>
      <c r="K22" s="29">
        <v>370</v>
      </c>
      <c r="L22" s="9">
        <f>(F22-E22)</f>
        <v>7.236936936936942</v>
      </c>
      <c r="M22" s="8"/>
      <c r="N22" s="25"/>
      <c r="O22" s="25"/>
      <c r="P22" s="29"/>
      <c r="Q22" s="29">
        <v>2611</v>
      </c>
      <c r="R22" s="29">
        <v>2683</v>
      </c>
      <c r="S22" s="29">
        <v>2570</v>
      </c>
      <c r="T22" s="29">
        <v>2704</v>
      </c>
      <c r="U22" s="29">
        <v>2682</v>
      </c>
      <c r="V22" s="29">
        <v>2040</v>
      </c>
      <c r="W22" s="29">
        <v>2031</v>
      </c>
      <c r="X22" s="29">
        <v>1965</v>
      </c>
      <c r="Y22" s="29">
        <v>1946</v>
      </c>
      <c r="Z22" s="29">
        <v>1836</v>
      </c>
      <c r="AA22" s="29"/>
      <c r="AB22" s="29">
        <v>2002</v>
      </c>
      <c r="AC22" s="29">
        <v>1857</v>
      </c>
      <c r="AD22" s="29"/>
      <c r="AE22" s="29">
        <v>1689</v>
      </c>
      <c r="AF22" s="29">
        <v>1677</v>
      </c>
      <c r="AG22" s="29">
        <v>1558</v>
      </c>
      <c r="AH22" s="29">
        <v>1634</v>
      </c>
      <c r="AI22" s="29"/>
      <c r="AJ22" s="29">
        <v>1726</v>
      </c>
      <c r="AK22" s="29">
        <v>1753</v>
      </c>
      <c r="AL22" s="29">
        <v>1642</v>
      </c>
      <c r="AM22" s="29">
        <v>1715</v>
      </c>
      <c r="AN22" s="29">
        <v>1627</v>
      </c>
      <c r="AO22" s="29">
        <v>1631</v>
      </c>
      <c r="AP22" s="29">
        <v>1550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5"/>
      <c r="GP22" s="29"/>
      <c r="GQ22" s="29"/>
      <c r="GR22" s="29"/>
      <c r="GS22" s="29"/>
      <c r="GT22" s="29"/>
      <c r="GU22" s="29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16"/>
      <c r="HU22" s="16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" customFormat="1" ht="18.75" customHeight="1">
      <c r="A23" s="12">
        <v>6</v>
      </c>
      <c r="B23" s="7" t="s">
        <v>4</v>
      </c>
      <c r="C23" s="7" t="s">
        <v>7</v>
      </c>
      <c r="D23" s="8" t="s">
        <v>31</v>
      </c>
      <c r="E23" s="9">
        <v>113.68666666666667</v>
      </c>
      <c r="F23" s="9">
        <f>AVERAGE(G23/K23)</f>
        <v>120.55733333333333</v>
      </c>
      <c r="G23" s="25">
        <f>SUM(N23:IV23)</f>
        <v>45209</v>
      </c>
      <c r="H23" s="8">
        <f>COUNTA(N23:IV23)</f>
        <v>23</v>
      </c>
      <c r="I23" s="9">
        <f>F23-E23</f>
        <v>6.870666666666665</v>
      </c>
      <c r="J23" s="25">
        <f>MAX(N23:IV23)</f>
        <v>2733</v>
      </c>
      <c r="K23" s="29">
        <v>375</v>
      </c>
      <c r="L23" s="9">
        <f>(F23-E23)</f>
        <v>6.870666666666665</v>
      </c>
      <c r="M23" s="25"/>
      <c r="N23" s="25"/>
      <c r="O23" s="25"/>
      <c r="P23" s="29"/>
      <c r="Q23" s="29">
        <v>2592</v>
      </c>
      <c r="R23" s="29">
        <v>2733</v>
      </c>
      <c r="S23" s="29">
        <v>2581</v>
      </c>
      <c r="T23" s="29">
        <v>2658</v>
      </c>
      <c r="U23" s="29">
        <v>2628</v>
      </c>
      <c r="V23" s="29">
        <v>1965</v>
      </c>
      <c r="W23" s="29">
        <v>1884</v>
      </c>
      <c r="X23" s="29">
        <v>1919</v>
      </c>
      <c r="Y23" s="29">
        <v>1833</v>
      </c>
      <c r="Z23" s="29">
        <v>1889</v>
      </c>
      <c r="AA23" s="29">
        <v>1896</v>
      </c>
      <c r="AB23" s="29"/>
      <c r="AC23" s="29"/>
      <c r="AD23" s="29">
        <v>2479</v>
      </c>
      <c r="AE23" s="29"/>
      <c r="AF23" s="29">
        <v>1655</v>
      </c>
      <c r="AG23" s="29"/>
      <c r="AH23" s="29">
        <v>1479</v>
      </c>
      <c r="AI23" s="29">
        <v>1594</v>
      </c>
      <c r="AJ23" s="29">
        <v>1691</v>
      </c>
      <c r="AK23" s="29">
        <v>1698</v>
      </c>
      <c r="AL23" s="29">
        <v>1713</v>
      </c>
      <c r="AM23" s="29">
        <v>1639</v>
      </c>
      <c r="AN23" s="29">
        <v>1681</v>
      </c>
      <c r="AO23" s="29">
        <v>1757</v>
      </c>
      <c r="AP23" s="29">
        <v>1621</v>
      </c>
      <c r="AQ23" s="29">
        <v>1624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5"/>
      <c r="GP23" s="29"/>
      <c r="GQ23" s="29"/>
      <c r="GR23" s="29"/>
      <c r="GS23" s="29"/>
      <c r="GT23" s="29"/>
      <c r="GU23" s="29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16"/>
      <c r="HU23" s="16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" customFormat="1" ht="18.75" customHeight="1">
      <c r="A24" s="12">
        <v>7</v>
      </c>
      <c r="B24" s="7" t="s">
        <v>4</v>
      </c>
      <c r="C24" s="7" t="s">
        <v>8</v>
      </c>
      <c r="D24" s="8" t="s">
        <v>31</v>
      </c>
      <c r="E24" s="9">
        <v>113.12222222222222</v>
      </c>
      <c r="F24" s="9">
        <f>AVERAGE(G24/K24)</f>
        <v>114.42962962962963</v>
      </c>
      <c r="G24" s="25">
        <f>SUM(N24:IV24)</f>
        <v>15448</v>
      </c>
      <c r="H24" s="8">
        <f>COUNTA(N24:IV24)</f>
        <v>9</v>
      </c>
      <c r="I24" s="9">
        <f>F24-E24</f>
        <v>1.3074074074074105</v>
      </c>
      <c r="J24" s="25">
        <f>MAX(N24:IV24)</f>
        <v>1791</v>
      </c>
      <c r="K24" s="29">
        <v>135</v>
      </c>
      <c r="L24" s="9">
        <f>(F24-E24)</f>
        <v>1.3074074074074105</v>
      </c>
      <c r="M24" s="25"/>
      <c r="N24" s="25"/>
      <c r="O24" s="2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v>1694</v>
      </c>
      <c r="AH24" s="29">
        <v>1717</v>
      </c>
      <c r="AI24" s="29">
        <v>1723</v>
      </c>
      <c r="AJ24" s="29">
        <v>1768</v>
      </c>
      <c r="AK24" s="29">
        <v>1771</v>
      </c>
      <c r="AL24" s="29"/>
      <c r="AM24" s="29"/>
      <c r="AN24" s="29">
        <v>1791</v>
      </c>
      <c r="AO24" s="29">
        <v>1725</v>
      </c>
      <c r="AP24" s="29">
        <v>1641</v>
      </c>
      <c r="AQ24" s="29">
        <v>1618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5"/>
      <c r="GP24" s="29"/>
      <c r="GQ24" s="29"/>
      <c r="GR24" s="29"/>
      <c r="GS24" s="29"/>
      <c r="GT24" s="29"/>
      <c r="GU24" s="29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16"/>
      <c r="HU24" s="16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" customFormat="1" ht="18.75" customHeight="1">
      <c r="A25" s="12">
        <v>8</v>
      </c>
      <c r="B25" s="7" t="s">
        <v>4</v>
      </c>
      <c r="C25" s="7" t="s">
        <v>38</v>
      </c>
      <c r="D25" s="8" t="s">
        <v>32</v>
      </c>
      <c r="E25" s="9">
        <v>98.25714285714285</v>
      </c>
      <c r="F25" s="9">
        <f>AVERAGE(G25/K25)</f>
        <v>110.20493827160495</v>
      </c>
      <c r="G25" s="25">
        <f>SUM(N25:IV25)</f>
        <v>44633</v>
      </c>
      <c r="H25" s="8">
        <f>COUNTA(N25:IV25)</f>
        <v>25</v>
      </c>
      <c r="I25" s="9"/>
      <c r="J25" s="25">
        <f>MAX(N25:IV25)</f>
        <v>2490</v>
      </c>
      <c r="K25" s="29">
        <v>405</v>
      </c>
      <c r="L25" s="9">
        <f>(F25-E25)</f>
        <v>11.947795414462092</v>
      </c>
      <c r="M25" s="25"/>
      <c r="N25" s="25"/>
      <c r="O25" s="25"/>
      <c r="P25" s="29"/>
      <c r="Q25" s="29">
        <v>2416</v>
      </c>
      <c r="R25" s="29">
        <v>2490</v>
      </c>
      <c r="S25" s="29">
        <v>2363</v>
      </c>
      <c r="T25" s="29">
        <v>2490</v>
      </c>
      <c r="U25" s="29">
        <v>2406</v>
      </c>
      <c r="V25" s="29">
        <v>1818</v>
      </c>
      <c r="W25" s="29">
        <v>1770</v>
      </c>
      <c r="X25" s="29">
        <v>1747</v>
      </c>
      <c r="Y25" s="29">
        <v>1716</v>
      </c>
      <c r="Z25" s="29">
        <v>1803</v>
      </c>
      <c r="AA25" s="29">
        <v>1792</v>
      </c>
      <c r="AB25" s="29">
        <v>1716</v>
      </c>
      <c r="AC25" s="29"/>
      <c r="AD25" s="29">
        <v>2191</v>
      </c>
      <c r="AE25" s="29">
        <v>1494</v>
      </c>
      <c r="AF25" s="29"/>
      <c r="AG25" s="29">
        <v>1412</v>
      </c>
      <c r="AH25" s="29">
        <v>1481</v>
      </c>
      <c r="AI25" s="29">
        <v>1540</v>
      </c>
      <c r="AJ25" s="29">
        <v>1569</v>
      </c>
      <c r="AK25" s="29">
        <v>1529</v>
      </c>
      <c r="AL25" s="29">
        <v>1444</v>
      </c>
      <c r="AM25" s="29">
        <v>1579</v>
      </c>
      <c r="AN25" s="29">
        <v>1446</v>
      </c>
      <c r="AO25" s="29">
        <v>1570</v>
      </c>
      <c r="AP25" s="29">
        <v>1439</v>
      </c>
      <c r="AQ25" s="29">
        <v>1412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5"/>
      <c r="GP25" s="29"/>
      <c r="GQ25" s="29"/>
      <c r="GR25" s="29"/>
      <c r="GS25" s="29"/>
      <c r="GT25" s="29"/>
      <c r="GU25" s="29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16"/>
      <c r="HU25" s="16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" customFormat="1" ht="18.75" customHeight="1">
      <c r="A26" s="12">
        <v>9</v>
      </c>
      <c r="B26" s="7" t="s">
        <v>4</v>
      </c>
      <c r="C26" s="7" t="s">
        <v>12</v>
      </c>
      <c r="D26" s="8" t="s">
        <v>32</v>
      </c>
      <c r="E26" s="9">
        <v>94.33793103448276</v>
      </c>
      <c r="F26" s="9">
        <f>AVERAGE(G26/K26)</f>
        <v>103.74782608695652</v>
      </c>
      <c r="G26" s="25">
        <f>SUM(N26:IV26)</f>
        <v>35793</v>
      </c>
      <c r="H26" s="8">
        <f>COUNTA(N26:IV26)</f>
        <v>22</v>
      </c>
      <c r="I26" s="9">
        <f>F26-E26</f>
        <v>9.409895052473757</v>
      </c>
      <c r="J26" s="25">
        <f>MAX(N26:IV26)</f>
        <v>2376</v>
      </c>
      <c r="K26" s="29">
        <v>345</v>
      </c>
      <c r="L26" s="9">
        <f>(F26-E26)</f>
        <v>9.409895052473757</v>
      </c>
      <c r="M26" s="25"/>
      <c r="N26" s="25"/>
      <c r="O26" s="25"/>
      <c r="P26" s="29"/>
      <c r="Q26" s="29"/>
      <c r="R26" s="29">
        <v>2376</v>
      </c>
      <c r="S26" s="29">
        <v>2310</v>
      </c>
      <c r="T26" s="29">
        <v>2158</v>
      </c>
      <c r="U26" s="29"/>
      <c r="V26" s="29">
        <v>1723</v>
      </c>
      <c r="W26" s="29">
        <v>1703</v>
      </c>
      <c r="X26" s="29">
        <v>1743</v>
      </c>
      <c r="Y26" s="29">
        <v>1675</v>
      </c>
      <c r="Z26" s="29">
        <v>1769</v>
      </c>
      <c r="AA26" s="29">
        <v>1698</v>
      </c>
      <c r="AB26" s="29">
        <v>1600</v>
      </c>
      <c r="AC26" s="29">
        <v>1645</v>
      </c>
      <c r="AD26" s="29"/>
      <c r="AE26" s="29">
        <v>1479</v>
      </c>
      <c r="AF26" s="29">
        <v>1540</v>
      </c>
      <c r="AG26" s="29">
        <v>1404</v>
      </c>
      <c r="AH26" s="29">
        <v>1358</v>
      </c>
      <c r="AI26" s="29">
        <v>1458</v>
      </c>
      <c r="AJ26" s="29">
        <v>1408</v>
      </c>
      <c r="AK26" s="29">
        <v>1354</v>
      </c>
      <c r="AL26" s="29">
        <v>1309</v>
      </c>
      <c r="AM26" s="29">
        <v>1358</v>
      </c>
      <c r="AN26" s="29">
        <v>1371</v>
      </c>
      <c r="AO26" s="29"/>
      <c r="AP26" s="29">
        <v>1354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5"/>
      <c r="GP26" s="29"/>
      <c r="GQ26" s="29"/>
      <c r="GR26" s="29"/>
      <c r="GS26" s="29"/>
      <c r="GT26" s="29"/>
      <c r="GU26" s="29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16"/>
      <c r="HU26" s="16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" customFormat="1" ht="18.75" customHeight="1">
      <c r="A27" s="12">
        <v>10</v>
      </c>
      <c r="B27" s="7" t="s">
        <v>4</v>
      </c>
      <c r="C27" s="7" t="s">
        <v>11</v>
      </c>
      <c r="D27" s="8" t="s">
        <v>33</v>
      </c>
      <c r="E27" s="9">
        <v>91.36910994764398</v>
      </c>
      <c r="F27" s="9">
        <f>AVERAGE(G27/K27)</f>
        <v>103.32266666666666</v>
      </c>
      <c r="G27" s="25">
        <f>SUM(N27:IV27)</f>
        <v>38746</v>
      </c>
      <c r="H27" s="8">
        <f>COUNTA(N27:IV27)</f>
        <v>24</v>
      </c>
      <c r="I27" s="9">
        <f>F27-E27</f>
        <v>11.953556719022686</v>
      </c>
      <c r="J27" s="25">
        <f>MAX(N27:IV27)</f>
        <v>2358</v>
      </c>
      <c r="K27" s="29">
        <v>375</v>
      </c>
      <c r="L27" s="9">
        <f>(F27-E27)</f>
        <v>11.953556719022686</v>
      </c>
      <c r="M27" s="25"/>
      <c r="N27" s="25"/>
      <c r="O27" s="25"/>
      <c r="P27" s="29"/>
      <c r="Q27" s="29">
        <v>2358</v>
      </c>
      <c r="R27" s="29">
        <v>2270</v>
      </c>
      <c r="S27" s="29">
        <v>2322</v>
      </c>
      <c r="T27" s="29">
        <v>2313</v>
      </c>
      <c r="U27" s="29"/>
      <c r="V27" s="29">
        <v>1655</v>
      </c>
      <c r="W27" s="29">
        <v>1651</v>
      </c>
      <c r="X27" s="29">
        <v>1683</v>
      </c>
      <c r="Y27" s="29">
        <v>1587</v>
      </c>
      <c r="Z27" s="29">
        <v>1620</v>
      </c>
      <c r="AA27" s="29">
        <v>1705</v>
      </c>
      <c r="AB27" s="29">
        <v>1651</v>
      </c>
      <c r="AC27" s="29">
        <v>1734</v>
      </c>
      <c r="AD27" s="29">
        <v>2193</v>
      </c>
      <c r="AE27" s="29">
        <v>1375</v>
      </c>
      <c r="AF27" s="29">
        <v>1314</v>
      </c>
      <c r="AG27" s="29">
        <v>1442</v>
      </c>
      <c r="AH27" s="29"/>
      <c r="AI27" s="29">
        <v>1305</v>
      </c>
      <c r="AJ27" s="29">
        <v>1434</v>
      </c>
      <c r="AK27" s="29">
        <v>1391</v>
      </c>
      <c r="AL27" s="29">
        <v>916</v>
      </c>
      <c r="AM27" s="29"/>
      <c r="AN27" s="29">
        <v>1306</v>
      </c>
      <c r="AO27" s="29">
        <v>1452</v>
      </c>
      <c r="AP27" s="29">
        <v>742</v>
      </c>
      <c r="AQ27" s="29">
        <v>1327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5"/>
      <c r="GP27" s="29"/>
      <c r="GQ27" s="29"/>
      <c r="GR27" s="29"/>
      <c r="GS27" s="29"/>
      <c r="GT27" s="29"/>
      <c r="GU27" s="29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16"/>
      <c r="HU27" s="16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" customFormat="1" ht="18.75" customHeight="1">
      <c r="A28" s="12">
        <v>11</v>
      </c>
      <c r="B28" s="7"/>
      <c r="C28" s="7"/>
      <c r="D28" s="8"/>
      <c r="E28" s="9"/>
      <c r="F28" s="9"/>
      <c r="G28" s="25"/>
      <c r="H28" s="8"/>
      <c r="I28" s="9"/>
      <c r="J28" s="25"/>
      <c r="K28" s="29"/>
      <c r="L28" s="9"/>
      <c r="M28" s="8"/>
      <c r="N28" s="25"/>
      <c r="O28" s="25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5"/>
      <c r="GP28" s="29"/>
      <c r="GQ28" s="29"/>
      <c r="GR28" s="29"/>
      <c r="GS28" s="29"/>
      <c r="GT28" s="29"/>
      <c r="GU28" s="29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16"/>
      <c r="HU28" s="16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" customFormat="1" ht="18.75" customHeight="1">
      <c r="A29" s="12">
        <v>12</v>
      </c>
      <c r="B29" s="7"/>
      <c r="C29" s="7"/>
      <c r="D29" s="8"/>
      <c r="E29" s="9"/>
      <c r="F29" s="9"/>
      <c r="G29" s="25"/>
      <c r="H29" s="8"/>
      <c r="I29" s="9"/>
      <c r="J29" s="25"/>
      <c r="K29" s="29"/>
      <c r="L29" s="9"/>
      <c r="M29" s="8"/>
      <c r="N29" s="25"/>
      <c r="O29" s="25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5"/>
      <c r="GP29" s="29"/>
      <c r="GQ29" s="29"/>
      <c r="GR29" s="29"/>
      <c r="GS29" s="29"/>
      <c r="GT29" s="29"/>
      <c r="GU29" s="29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16"/>
      <c r="HU29" s="16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" customFormat="1" ht="18.75" customHeight="1">
      <c r="A30" s="12">
        <v>13</v>
      </c>
      <c r="B30" s="7" t="s">
        <v>4</v>
      </c>
      <c r="C30" s="7" t="s">
        <v>10</v>
      </c>
      <c r="D30" s="8" t="s">
        <v>33</v>
      </c>
      <c r="E30" s="9"/>
      <c r="F30" s="9"/>
      <c r="G30" s="25">
        <f>SUM(N30:IV30)</f>
        <v>0</v>
      </c>
      <c r="H30" s="8">
        <f>COUNTA(N30:IV30)</f>
        <v>0</v>
      </c>
      <c r="I30" s="9">
        <f>F30-E30</f>
        <v>0</v>
      </c>
      <c r="J30" s="25">
        <f>MAX(N30:IV30)</f>
        <v>0</v>
      </c>
      <c r="K30" s="29"/>
      <c r="L30" s="9">
        <f>(F30-E30)</f>
        <v>0</v>
      </c>
      <c r="M30" s="25"/>
      <c r="N30" s="25"/>
      <c r="O30" s="25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5"/>
      <c r="GP30" s="29"/>
      <c r="GQ30" s="29"/>
      <c r="GR30" s="29"/>
      <c r="GS30" s="29"/>
      <c r="GT30" s="29"/>
      <c r="GU30" s="29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16"/>
      <c r="HU30" s="16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" customFormat="1" ht="18.75" customHeight="1">
      <c r="A31" s="12"/>
      <c r="B31" s="7" t="s">
        <v>4</v>
      </c>
      <c r="C31" s="7" t="s">
        <v>27</v>
      </c>
      <c r="D31" s="8" t="s">
        <v>33</v>
      </c>
      <c r="E31" s="9"/>
      <c r="F31" s="9"/>
      <c r="G31" s="25">
        <f>SUM(N31:IV31)</f>
        <v>0</v>
      </c>
      <c r="H31" s="8">
        <f>COUNTA(N31:IV31)</f>
        <v>0</v>
      </c>
      <c r="I31" s="9"/>
      <c r="J31" s="25">
        <f>MAX(N31:IV31)</f>
        <v>0</v>
      </c>
      <c r="K31" s="29"/>
      <c r="L31" s="9">
        <f>(F31-E31)</f>
        <v>0</v>
      </c>
      <c r="M31" s="25"/>
      <c r="N31" s="25"/>
      <c r="O31" s="25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5"/>
      <c r="GP31" s="29"/>
      <c r="GQ31" s="29"/>
      <c r="GR31" s="29"/>
      <c r="GS31" s="29"/>
      <c r="GT31" s="29"/>
      <c r="GU31" s="29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16"/>
      <c r="HU31" s="16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" customFormat="1" ht="18.75" customHeight="1">
      <c r="A32" s="12"/>
      <c r="B32" s="7" t="s">
        <v>4</v>
      </c>
      <c r="C32" s="7" t="s">
        <v>13</v>
      </c>
      <c r="D32" s="8" t="s">
        <v>33</v>
      </c>
      <c r="E32" s="9"/>
      <c r="F32" s="9"/>
      <c r="G32" s="25">
        <f>SUM(N32:IV32)</f>
        <v>0</v>
      </c>
      <c r="H32" s="8">
        <f>COUNTA(N32:IV32)</f>
        <v>0</v>
      </c>
      <c r="I32" s="9"/>
      <c r="J32" s="25">
        <f>MAX(N32:IV32)</f>
        <v>0</v>
      </c>
      <c r="K32" s="29"/>
      <c r="L32" s="9">
        <f>(F32-E32)</f>
        <v>0</v>
      </c>
      <c r="M32" s="25"/>
      <c r="N32" s="25"/>
      <c r="O32" s="25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5"/>
      <c r="GP32" s="29"/>
      <c r="GQ32" s="29"/>
      <c r="GR32" s="29"/>
      <c r="GS32" s="29"/>
      <c r="GT32" s="29"/>
      <c r="GU32" s="29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16"/>
      <c r="HU32" s="16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" customFormat="1" ht="18.75" customHeight="1">
      <c r="A33" s="12"/>
      <c r="B33" s="7"/>
      <c r="C33" s="6"/>
      <c r="D33" s="13"/>
      <c r="E33" s="10"/>
      <c r="F33" s="10"/>
      <c r="G33" s="8"/>
      <c r="H33" s="8"/>
      <c r="I33" s="8"/>
      <c r="J33" s="8"/>
      <c r="K33" s="8"/>
      <c r="L33" s="9"/>
      <c r="M33" s="8"/>
      <c r="N33" s="25"/>
      <c r="O33" s="25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5"/>
      <c r="GP33" s="29"/>
      <c r="GQ33" s="29"/>
      <c r="GR33" s="29"/>
      <c r="GS33" s="29"/>
      <c r="GT33" s="29"/>
      <c r="GU33" s="29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16"/>
      <c r="HU33" s="16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18.75" customHeight="1">
      <c r="A34" s="12"/>
      <c r="B34" s="6"/>
      <c r="C34" s="6"/>
      <c r="D34" s="13"/>
      <c r="E34" s="10"/>
      <c r="F34" s="10"/>
      <c r="G34" s="8"/>
      <c r="H34" s="8"/>
      <c r="I34" s="8"/>
      <c r="J34" s="8"/>
      <c r="K34" s="8"/>
      <c r="L34" s="9"/>
      <c r="M34" s="8"/>
      <c r="N34" s="25"/>
      <c r="O34" s="25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5"/>
      <c r="GP34" s="29"/>
      <c r="GQ34" s="29"/>
      <c r="GR34" s="29"/>
      <c r="GS34" s="29"/>
      <c r="GT34" s="29"/>
      <c r="GU34" s="29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16"/>
      <c r="HU34" s="16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" customFormat="1" ht="18.75" customHeight="1">
      <c r="A35" s="12"/>
      <c r="B35" s="6"/>
      <c r="C35" s="7"/>
      <c r="D35" s="8"/>
      <c r="E35" s="10"/>
      <c r="F35" s="10"/>
      <c r="G35" s="8"/>
      <c r="H35" s="8"/>
      <c r="I35" s="8"/>
      <c r="J35" s="8"/>
      <c r="K35" s="8"/>
      <c r="L35" s="9"/>
      <c r="M35" s="8"/>
      <c r="N35" s="25"/>
      <c r="O35" s="25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5"/>
      <c r="GP35" s="29"/>
      <c r="GQ35" s="29"/>
      <c r="GR35" s="29"/>
      <c r="GS35" s="29"/>
      <c r="GT35" s="29"/>
      <c r="GU35" s="29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16"/>
      <c r="HU35" s="16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" customFormat="1" ht="18.75" customHeight="1">
      <c r="A36" s="12"/>
      <c r="B36" s="6"/>
      <c r="C36" s="7"/>
      <c r="D36" s="8"/>
      <c r="E36" s="10"/>
      <c r="F36" s="10"/>
      <c r="G36" s="8"/>
      <c r="H36" s="8"/>
      <c r="I36" s="8"/>
      <c r="J36" s="8"/>
      <c r="K36" s="8"/>
      <c r="L36" s="9"/>
      <c r="M36" s="8"/>
      <c r="N36" s="8"/>
      <c r="O36" s="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5"/>
      <c r="GP36" s="29"/>
      <c r="GQ36" s="29"/>
      <c r="GR36" s="29"/>
      <c r="GS36" s="29"/>
      <c r="GT36" s="29"/>
      <c r="GU36" s="29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16"/>
      <c r="HU36" s="16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" customFormat="1" ht="18.75" customHeight="1">
      <c r="A37" s="12"/>
      <c r="B37" s="7"/>
      <c r="C37" s="14"/>
      <c r="D37" s="14"/>
      <c r="E37" s="9">
        <f>AVERAGE(E18:E36)</f>
        <v>110.77877436893809</v>
      </c>
      <c r="F37" s="9">
        <f>AVERAGE(F18:F36)</f>
        <v>119.51257664544103</v>
      </c>
      <c r="G37" s="8">
        <f>SUM($G$18:$G$36)</f>
        <v>352550</v>
      </c>
      <c r="H37" s="8">
        <f>SUM($H$18:$H$36)</f>
        <v>200</v>
      </c>
      <c r="I37" s="8"/>
      <c r="J37" s="8"/>
      <c r="K37" s="8">
        <f>H37*10</f>
        <v>2000</v>
      </c>
      <c r="L37" s="9"/>
      <c r="M37" s="8"/>
      <c r="N37" s="8"/>
      <c r="O37" s="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16"/>
      <c r="HU37" s="16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" customFormat="1" ht="18.75" customHeight="1">
      <c r="A38" s="11"/>
      <c r="B38" s="14" t="s">
        <v>14</v>
      </c>
      <c r="C38" s="34"/>
      <c r="D38" s="34"/>
      <c r="E38" s="9">
        <f>AVERAGE($E$14,$E$37)</f>
        <v>104.83418059375768</v>
      </c>
      <c r="F38" s="9">
        <f>AVERAGE($F$14,$F$37)</f>
        <v>122.84119172862921</v>
      </c>
      <c r="G38" s="8">
        <f>SUM($G$14,$G$37)</f>
        <v>641382</v>
      </c>
      <c r="H38" s="8">
        <f>SUM($H$14,$H$37)</f>
        <v>346</v>
      </c>
      <c r="I38" s="8"/>
      <c r="J38" s="8"/>
      <c r="K38" s="8">
        <f>H38*10</f>
        <v>3460</v>
      </c>
      <c r="L38" s="9"/>
      <c r="M38" s="8"/>
      <c r="N38" s="8"/>
      <c r="O38" s="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16"/>
      <c r="HU38" s="16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" customFormat="1" ht="18.75" customHeight="1">
      <c r="A39" s="34" t="s">
        <v>15</v>
      </c>
      <c r="B39" s="34"/>
      <c r="C39"/>
      <c r="D39"/>
      <c r="E39" s="1"/>
      <c r="F39" s="1"/>
      <c r="G39"/>
      <c r="H39" s="26"/>
      <c r="I39" s="26"/>
      <c r="J39" s="27"/>
      <c r="K39" s="27"/>
      <c r="L39" s="36"/>
      <c r="M39" s="27"/>
      <c r="N39" s="27"/>
      <c r="O39" s="2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16"/>
      <c r="HU39" s="16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3:239" ht="18.75" customHeight="1">
      <c r="C40" s="2"/>
      <c r="D40" s="2"/>
      <c r="E40" s="22"/>
      <c r="F40" s="22"/>
      <c r="G40" s="2"/>
      <c r="H40" s="7"/>
      <c r="I40" s="7"/>
      <c r="J40" s="8"/>
      <c r="K40" s="8"/>
      <c r="L40" s="9"/>
      <c r="M40" s="8"/>
      <c r="N40" s="8"/>
      <c r="O40" s="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HT40" s="17"/>
      <c r="HU40" s="17"/>
      <c r="ID40" s="30"/>
      <c r="IE40" s="30"/>
    </row>
    <row r="41" spans="5:256" s="2" customFormat="1" ht="18.75">
      <c r="E41" s="22"/>
      <c r="F41" s="22"/>
      <c r="H41" s="7"/>
      <c r="I41" s="7"/>
      <c r="J41" s="8"/>
      <c r="K41" s="8"/>
      <c r="L41" s="9"/>
      <c r="M41" s="8"/>
      <c r="N41" s="8"/>
      <c r="O41" s="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16"/>
      <c r="HU41" s="16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3:256" s="2" customFormat="1" ht="18.75">
      <c r="C42"/>
      <c r="D42"/>
      <c r="E42" s="1"/>
      <c r="F42" s="1"/>
      <c r="G42"/>
      <c r="H42" s="26"/>
      <c r="I42" s="26"/>
      <c r="J42" s="27"/>
      <c r="K42" s="27"/>
      <c r="L42" s="36"/>
      <c r="M42" s="27"/>
      <c r="N42" s="27"/>
      <c r="O42" s="27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16"/>
      <c r="HU42" s="16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</sheetData>
  <sheetProtection sheet="1" selectLockedCells="1"/>
  <mergeCells count="1">
    <mergeCell ref="A14:D14"/>
  </mergeCells>
  <printOptions gridLines="1"/>
  <pageMargins left="0" right="0" top="0.7874015748031497" bottom="0.3937007874015748" header="0.3937007874015748" footer="0"/>
  <pageSetup blackAndWhite="1" draft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J.van Goor</dc:creator>
  <cp:keywords/>
  <dc:description/>
  <cp:lastModifiedBy>J. van Goor</cp:lastModifiedBy>
  <cp:lastPrinted>2022-05-20T07:28:59Z</cp:lastPrinted>
  <dcterms:created xsi:type="dcterms:W3CDTF">2008-09-05T09:36:25Z</dcterms:created>
  <dcterms:modified xsi:type="dcterms:W3CDTF">2024-04-19T07:56:32Z</dcterms:modified>
  <cp:category/>
  <cp:version/>
  <cp:contentType/>
  <cp:contentStatus/>
</cp:coreProperties>
</file>