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440" windowHeight="15390" tabRatio="465" activeTab="0"/>
  </bookViews>
  <sheets>
    <sheet name="Uitslagen vereniging" sheetId="1" r:id="rId1"/>
  </sheets>
  <definedNames>
    <definedName name="_xlnm.Print_Area" localSheetId="0">'Uitslagen vereniging'!$A$1:$K$39</definedName>
  </definedNames>
  <calcPr fullCalcOnLoad="1"/>
</workbook>
</file>

<file path=xl/sharedStrings.xml><?xml version="1.0" encoding="utf-8"?>
<sst xmlns="http://schemas.openxmlformats.org/spreadsheetml/2006/main" count="69" uniqueCount="43">
  <si>
    <t>Dhr.</t>
  </si>
  <si>
    <t>Goor,  J. van</t>
  </si>
  <si>
    <t>Dolfsma,  J</t>
  </si>
  <si>
    <t>JAARTOTAAL  HEREN</t>
  </si>
  <si>
    <t>Mw.</t>
  </si>
  <si>
    <t>Westerhof,  A</t>
  </si>
  <si>
    <t>Starke,  H</t>
  </si>
  <si>
    <t>Goor,  A.van</t>
  </si>
  <si>
    <t>Schreur,  H</t>
  </si>
  <si>
    <t>Mostert,  H</t>
  </si>
  <si>
    <t>Vogelzang,  H</t>
  </si>
  <si>
    <t>Logtenberg,  Z</t>
  </si>
  <si>
    <t>Beek,  R.van</t>
  </si>
  <si>
    <t>Dunnewind,  M</t>
  </si>
  <si>
    <t>JAARTOTAAL  DAMES</t>
  </si>
  <si>
    <t>JAARTOTAAL  DAMES+HEREN</t>
  </si>
  <si>
    <t>Gemidd.</t>
  </si>
  <si>
    <t>Totaal</t>
  </si>
  <si>
    <t>Score</t>
  </si>
  <si>
    <t>Aantal</t>
  </si>
  <si>
    <t>Rondes</t>
  </si>
  <si>
    <t>Klasse</t>
  </si>
  <si>
    <t>C</t>
  </si>
  <si>
    <r>
      <t>Wibi</t>
    </r>
    <r>
      <rPr>
        <sz val="16"/>
        <rFont val="Courier"/>
        <family val="3"/>
      </rPr>
      <t>ë</t>
    </r>
    <r>
      <rPr>
        <sz val="16"/>
        <rFont val="Courier"/>
        <family val="3"/>
      </rPr>
      <t>r,  H</t>
    </r>
  </si>
  <si>
    <t>Stijging</t>
  </si>
  <si>
    <t>Hoogste</t>
  </si>
  <si>
    <t>Dieckman.  J</t>
  </si>
  <si>
    <t>19/20</t>
  </si>
  <si>
    <t>Snoyer, L</t>
  </si>
  <si>
    <t>Willems,  D</t>
  </si>
  <si>
    <t>Koppelman,  L</t>
  </si>
  <si>
    <t>Beek,  J.van</t>
  </si>
  <si>
    <t>HA</t>
  </si>
  <si>
    <t>E</t>
  </si>
  <si>
    <t>F</t>
  </si>
  <si>
    <t>J</t>
  </si>
  <si>
    <t>X</t>
  </si>
  <si>
    <t>DA</t>
  </si>
  <si>
    <t>H</t>
  </si>
  <si>
    <t>Bakken</t>
  </si>
  <si>
    <t>gespeeld</t>
  </si>
  <si>
    <t>21/22</t>
  </si>
  <si>
    <t>15 bakken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</si>
</sst>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[$-413]d/mmm;@"/>
  </numFmts>
  <fonts count="38">
    <font>
      <sz val="12"/>
      <name val="Courier"/>
      <family val="0"/>
    </font>
    <font>
      <sz val="11"/>
      <color indexed="8"/>
      <name val="Calibri"/>
      <family val="2"/>
    </font>
    <font>
      <sz val="8"/>
      <name val="Courier"/>
      <family val="3"/>
    </font>
    <font>
      <sz val="16"/>
      <name val="Courier"/>
      <family val="3"/>
    </font>
    <font>
      <b/>
      <sz val="16"/>
      <name val="MS San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center"/>
      <protection/>
    </xf>
    <xf numFmtId="0" fontId="4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rgb="FFFF0000"/>
    <pageSetUpPr fitToPage="1"/>
  </sheetPr>
  <dimension ref="A1:IV42"/>
  <sheetViews>
    <sheetView tabSelected="1" zoomScale="76" zoomScaleNormal="76" zoomScalePageLayoutView="0" workbookViewId="0" topLeftCell="A1">
      <pane xSplit="15" topLeftCell="P1" activePane="topRight" state="frozen"/>
      <selection pane="topLeft" activeCell="A1" sqref="A1"/>
      <selection pane="topRight" activeCell="P2" sqref="P2"/>
    </sheetView>
  </sheetViews>
  <sheetFormatPr defaultColWidth="8.796875" defaultRowHeight="15"/>
  <cols>
    <col min="1" max="1" width="3.796875" style="0" customWidth="1"/>
    <col min="2" max="2" width="5.59765625" style="0" customWidth="1"/>
    <col min="3" max="3" width="20.296875" style="0" customWidth="1"/>
    <col min="4" max="4" width="9" style="0" customWidth="1"/>
    <col min="5" max="6" width="9.59765625" style="1" customWidth="1"/>
    <col min="7" max="7" width="10.3984375" style="0" customWidth="1"/>
    <col min="8" max="8" width="9.8984375" style="26" customWidth="1"/>
    <col min="9" max="9" width="0.203125" style="26" customWidth="1"/>
    <col min="10" max="10" width="12.59765625" style="27" customWidth="1"/>
    <col min="11" max="11" width="12" style="27" customWidth="1"/>
    <col min="12" max="12" width="0.203125" style="27" customWidth="1"/>
    <col min="13" max="15" width="10.09765625" style="27" hidden="1" customWidth="1"/>
    <col min="16" max="42" width="10.09765625" style="30" customWidth="1"/>
    <col min="43" max="118" width="9.8984375" style="30" customWidth="1"/>
    <col min="119" max="138" width="9.69921875" style="30" customWidth="1"/>
    <col min="139" max="139" width="3.09765625" style="27" hidden="1" customWidth="1"/>
    <col min="140" max="179" width="9.59765625" style="30" customWidth="1"/>
    <col min="180" max="191" width="9.59765625" style="17" customWidth="1"/>
    <col min="192" max="247" width="9.796875" style="17" customWidth="1"/>
    <col min="248" max="16384" width="8.8984375" style="17" customWidth="1"/>
  </cols>
  <sheetData>
    <row r="1" spans="4:256" s="2" customFormat="1" ht="18.75" customHeight="1">
      <c r="D1" s="3" t="s">
        <v>21</v>
      </c>
      <c r="E1" s="4" t="s">
        <v>16</v>
      </c>
      <c r="F1" s="4" t="s">
        <v>16</v>
      </c>
      <c r="G1" s="3" t="s">
        <v>17</v>
      </c>
      <c r="H1" s="8" t="s">
        <v>19</v>
      </c>
      <c r="I1" s="24" t="s">
        <v>25</v>
      </c>
      <c r="J1" s="8" t="s">
        <v>25</v>
      </c>
      <c r="K1" s="8" t="s">
        <v>19</v>
      </c>
      <c r="L1" s="8"/>
      <c r="M1" s="8"/>
      <c r="N1" s="8"/>
      <c r="O1" s="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15"/>
      <c r="FO1" s="15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5:256" s="31" customFormat="1" ht="18.75" customHeight="1">
      <c r="E2" s="15" t="s">
        <v>27</v>
      </c>
      <c r="F2" s="15" t="s">
        <v>41</v>
      </c>
      <c r="G2" s="15" t="s">
        <v>18</v>
      </c>
      <c r="H2" s="15" t="s">
        <v>20</v>
      </c>
      <c r="I2" s="32" t="s">
        <v>24</v>
      </c>
      <c r="J2" s="15" t="s">
        <v>42</v>
      </c>
      <c r="K2" s="15" t="s">
        <v>39</v>
      </c>
      <c r="L2" s="15"/>
      <c r="M2" s="15"/>
      <c r="N2" s="15"/>
      <c r="O2" s="33"/>
      <c r="P2" s="15"/>
      <c r="Q2" s="15">
        <v>44715</v>
      </c>
      <c r="R2" s="15">
        <v>44700</v>
      </c>
      <c r="S2" s="15">
        <v>44693</v>
      </c>
      <c r="T2" s="15">
        <v>44686</v>
      </c>
      <c r="U2" s="15">
        <v>44679</v>
      </c>
      <c r="V2" s="15">
        <v>44672</v>
      </c>
      <c r="W2" s="15">
        <v>44665</v>
      </c>
      <c r="X2" s="15">
        <v>44658</v>
      </c>
      <c r="Y2" s="15">
        <v>44651</v>
      </c>
      <c r="Z2" s="15">
        <v>44644</v>
      </c>
      <c r="AA2" s="15">
        <v>44630</v>
      </c>
      <c r="AB2" s="15">
        <v>44609</v>
      </c>
      <c r="AC2" s="15">
        <v>44602</v>
      </c>
      <c r="AD2" s="15">
        <v>44595</v>
      </c>
      <c r="AE2" s="15">
        <v>44511</v>
      </c>
      <c r="AF2" s="15">
        <v>44504</v>
      </c>
      <c r="AG2" s="15">
        <v>44497</v>
      </c>
      <c r="AH2" s="15">
        <v>44490</v>
      </c>
      <c r="AI2" s="15">
        <v>44483</v>
      </c>
      <c r="AJ2" s="15">
        <v>44476</v>
      </c>
      <c r="AK2" s="15">
        <v>44469</v>
      </c>
      <c r="AL2" s="15">
        <v>44462</v>
      </c>
      <c r="AM2" s="15">
        <v>44455</v>
      </c>
      <c r="AN2" s="15">
        <v>44448</v>
      </c>
      <c r="AO2" s="15">
        <v>44441</v>
      </c>
      <c r="AP2" s="15">
        <v>44441</v>
      </c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5:256" s="2" customFormat="1" ht="18.75" customHeight="1">
      <c r="E3" s="5"/>
      <c r="F3" s="5"/>
      <c r="G3" s="3"/>
      <c r="H3" s="8"/>
      <c r="I3" s="8"/>
      <c r="J3" s="8"/>
      <c r="K3" s="8" t="s">
        <v>40</v>
      </c>
      <c r="L3" s="8"/>
      <c r="M3" s="8"/>
      <c r="N3" s="8"/>
      <c r="O3" s="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16"/>
      <c r="FO3" s="16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2" customFormat="1" ht="18.75" customHeight="1">
      <c r="A4" s="6">
        <v>1</v>
      </c>
      <c r="B4" s="7" t="s">
        <v>0</v>
      </c>
      <c r="C4" s="7" t="s">
        <v>23</v>
      </c>
      <c r="D4" s="8" t="s">
        <v>32</v>
      </c>
      <c r="E4" s="21">
        <v>141.09</v>
      </c>
      <c r="F4" s="20">
        <f>AVERAGE(G4/K4)</f>
        <v>138.59661016949153</v>
      </c>
      <c r="G4" s="25">
        <f>SUM(N4:IV4)</f>
        <v>40886</v>
      </c>
      <c r="H4" s="8">
        <f>COUNTA(N4:IV4)</f>
        <v>21</v>
      </c>
      <c r="I4" s="9">
        <f>F4-E4</f>
        <v>-2.4933898305084767</v>
      </c>
      <c r="J4" s="25">
        <f>MAX(N4:IV4)</f>
        <v>2138</v>
      </c>
      <c r="K4" s="29">
        <v>295</v>
      </c>
      <c r="L4" s="25"/>
      <c r="M4" s="25"/>
      <c r="N4" s="25"/>
      <c r="O4" s="25"/>
      <c r="P4" s="29"/>
      <c r="Q4" s="29"/>
      <c r="R4" s="29"/>
      <c r="S4" s="29">
        <v>1397</v>
      </c>
      <c r="T4" s="29">
        <v>1389</v>
      </c>
      <c r="U4" s="29">
        <v>1440</v>
      </c>
      <c r="V4" s="29">
        <v>1456</v>
      </c>
      <c r="W4" s="29">
        <v>2105</v>
      </c>
      <c r="X4" s="29">
        <v>1967</v>
      </c>
      <c r="Y4" s="29"/>
      <c r="Z4" s="29">
        <v>2061</v>
      </c>
      <c r="AA4" s="29">
        <v>2031</v>
      </c>
      <c r="AB4" s="29"/>
      <c r="AC4" s="29"/>
      <c r="AD4" s="29">
        <v>2105</v>
      </c>
      <c r="AE4" s="29">
        <v>2073</v>
      </c>
      <c r="AF4" s="29">
        <v>2106</v>
      </c>
      <c r="AG4" s="29">
        <v>2083</v>
      </c>
      <c r="AH4" s="29">
        <v>2097</v>
      </c>
      <c r="AI4" s="29">
        <v>2054</v>
      </c>
      <c r="AJ4" s="29">
        <v>2077</v>
      </c>
      <c r="AK4" s="29">
        <v>2138</v>
      </c>
      <c r="AL4" s="29">
        <v>2035</v>
      </c>
      <c r="AM4" s="29">
        <v>2058</v>
      </c>
      <c r="AN4" s="29">
        <v>2084</v>
      </c>
      <c r="AO4" s="29">
        <v>2055</v>
      </c>
      <c r="AP4" s="29">
        <v>2075</v>
      </c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5"/>
      <c r="EJ4" s="29"/>
      <c r="EK4" s="29"/>
      <c r="EL4" s="29"/>
      <c r="EM4" s="29"/>
      <c r="EN4" s="29"/>
      <c r="EO4" s="29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16"/>
      <c r="FO4" s="16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2" customFormat="1" ht="18.75" customHeight="1">
      <c r="A5" s="6">
        <v>2</v>
      </c>
      <c r="B5" s="7" t="s">
        <v>0</v>
      </c>
      <c r="C5" s="7" t="s">
        <v>1</v>
      </c>
      <c r="D5" s="8" t="s">
        <v>22</v>
      </c>
      <c r="E5" s="9">
        <v>129.82</v>
      </c>
      <c r="F5" s="20">
        <f>AVERAGE(G5/K5)</f>
        <v>123.62597402597403</v>
      </c>
      <c r="G5" s="25">
        <f>SUM(N5:IV5)</f>
        <v>47596</v>
      </c>
      <c r="H5" s="8">
        <f>COUNTA(N5:IV5)</f>
        <v>26</v>
      </c>
      <c r="I5" s="9">
        <f>F5-E5</f>
        <v>-6.194025974025962</v>
      </c>
      <c r="J5" s="25">
        <f>MAX(N5:IV5)</f>
        <v>2054</v>
      </c>
      <c r="K5" s="29">
        <v>385</v>
      </c>
      <c r="L5" s="25"/>
      <c r="M5" s="25"/>
      <c r="N5" s="25"/>
      <c r="O5" s="25"/>
      <c r="P5" s="29"/>
      <c r="Q5" s="29">
        <v>2054</v>
      </c>
      <c r="R5" s="29">
        <v>1869</v>
      </c>
      <c r="S5" s="29">
        <v>1252</v>
      </c>
      <c r="T5" s="29">
        <v>1818</v>
      </c>
      <c r="U5" s="29">
        <v>1852</v>
      </c>
      <c r="V5" s="29">
        <v>1811</v>
      </c>
      <c r="W5" s="29">
        <v>1885</v>
      </c>
      <c r="X5" s="29">
        <v>1950</v>
      </c>
      <c r="Y5" s="29">
        <v>1742</v>
      </c>
      <c r="Z5" s="29">
        <v>1907</v>
      </c>
      <c r="AA5" s="29">
        <v>1834</v>
      </c>
      <c r="AB5" s="29">
        <v>1865</v>
      </c>
      <c r="AC5" s="29">
        <v>1797</v>
      </c>
      <c r="AD5" s="29">
        <v>1641</v>
      </c>
      <c r="AE5" s="29">
        <v>1880</v>
      </c>
      <c r="AF5" s="29">
        <v>1916</v>
      </c>
      <c r="AG5" s="29">
        <v>1797</v>
      </c>
      <c r="AH5" s="29">
        <v>1908</v>
      </c>
      <c r="AI5" s="29">
        <v>1850</v>
      </c>
      <c r="AJ5" s="29">
        <v>1782</v>
      </c>
      <c r="AK5" s="29">
        <v>1920</v>
      </c>
      <c r="AL5" s="29">
        <v>1806</v>
      </c>
      <c r="AM5" s="29">
        <v>1903</v>
      </c>
      <c r="AN5" s="29">
        <v>1880</v>
      </c>
      <c r="AO5" s="29">
        <v>1802</v>
      </c>
      <c r="AP5" s="29">
        <v>1875</v>
      </c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5"/>
      <c r="EJ5" s="29"/>
      <c r="EK5" s="29"/>
      <c r="EL5" s="29"/>
      <c r="EM5" s="29"/>
      <c r="EN5" s="29"/>
      <c r="EO5" s="29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16"/>
      <c r="FO5" s="16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2" customFormat="1" ht="18.75" customHeight="1">
      <c r="A6" s="6">
        <v>3</v>
      </c>
      <c r="B6" s="7" t="s">
        <v>0</v>
      </c>
      <c r="C6" s="7" t="s">
        <v>29</v>
      </c>
      <c r="D6" s="8" t="s">
        <v>34</v>
      </c>
      <c r="E6" s="9">
        <v>119.49</v>
      </c>
      <c r="F6" s="20">
        <f>AVERAGE(G6/K6)</f>
        <v>117.47692307692307</v>
      </c>
      <c r="G6" s="25">
        <f>SUM(N6:IV6)</f>
        <v>45816</v>
      </c>
      <c r="H6" s="8">
        <f>COUNTA(N6:IV6)</f>
        <v>26</v>
      </c>
      <c r="I6" s="9">
        <f>F6-E6</f>
        <v>-2.013076923076923</v>
      </c>
      <c r="J6" s="25">
        <f>MAX(N6:IV6)</f>
        <v>1872</v>
      </c>
      <c r="K6" s="29">
        <v>390</v>
      </c>
      <c r="L6" s="25"/>
      <c r="M6" s="25"/>
      <c r="N6" s="25"/>
      <c r="O6" s="25"/>
      <c r="P6" s="29"/>
      <c r="Q6" s="29">
        <v>1832</v>
      </c>
      <c r="R6" s="29">
        <v>1727</v>
      </c>
      <c r="S6" s="29">
        <v>1872</v>
      </c>
      <c r="T6" s="29">
        <v>1740</v>
      </c>
      <c r="U6" s="29">
        <v>1755</v>
      </c>
      <c r="V6" s="29">
        <v>1803</v>
      </c>
      <c r="W6" s="29">
        <v>1720</v>
      </c>
      <c r="X6" s="29">
        <v>1789</v>
      </c>
      <c r="Y6" s="29">
        <v>1722</v>
      </c>
      <c r="Z6" s="29">
        <v>1770</v>
      </c>
      <c r="AA6" s="29">
        <v>1759</v>
      </c>
      <c r="AB6" s="29">
        <v>1746</v>
      </c>
      <c r="AC6" s="29">
        <v>1845</v>
      </c>
      <c r="AD6" s="29">
        <v>1699</v>
      </c>
      <c r="AE6" s="29">
        <v>1798</v>
      </c>
      <c r="AF6" s="29">
        <v>1820</v>
      </c>
      <c r="AG6" s="29">
        <v>1798</v>
      </c>
      <c r="AH6" s="29">
        <v>1748</v>
      </c>
      <c r="AI6" s="29">
        <v>1697</v>
      </c>
      <c r="AJ6" s="29">
        <v>1688</v>
      </c>
      <c r="AK6" s="29">
        <v>1787</v>
      </c>
      <c r="AL6" s="29">
        <v>1840</v>
      </c>
      <c r="AM6" s="29">
        <v>1768</v>
      </c>
      <c r="AN6" s="29">
        <v>1738</v>
      </c>
      <c r="AO6" s="29">
        <v>1668</v>
      </c>
      <c r="AP6" s="29">
        <v>1687</v>
      </c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5"/>
      <c r="EJ6" s="29"/>
      <c r="EK6" s="29"/>
      <c r="EL6" s="29"/>
      <c r="EM6" s="29"/>
      <c r="EN6" s="29"/>
      <c r="EO6" s="29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16"/>
      <c r="FO6" s="16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" customFormat="1" ht="18.75" customHeight="1">
      <c r="A7" s="6">
        <v>4</v>
      </c>
      <c r="B7" s="7" t="s">
        <v>0</v>
      </c>
      <c r="C7" s="7" t="s">
        <v>2</v>
      </c>
      <c r="D7" s="8" t="s">
        <v>33</v>
      </c>
      <c r="E7" s="9">
        <v>121.01</v>
      </c>
      <c r="F7" s="20">
        <f>AVERAGE(G7/K7)</f>
        <v>116.3159420289855</v>
      </c>
      <c r="G7" s="25">
        <f>SUM(N7:IV7)</f>
        <v>40129</v>
      </c>
      <c r="H7" s="8">
        <f>COUNTA(N7:IV7)</f>
        <v>23</v>
      </c>
      <c r="I7" s="9">
        <f>F7-E7</f>
        <v>-4.694057971014502</v>
      </c>
      <c r="J7" s="25">
        <f>MAX(N7:IV7)</f>
        <v>1830</v>
      </c>
      <c r="K7" s="29">
        <v>345</v>
      </c>
      <c r="L7" s="25"/>
      <c r="M7" s="25"/>
      <c r="N7" s="25"/>
      <c r="O7" s="25"/>
      <c r="P7" s="29"/>
      <c r="Q7" s="29">
        <v>1718</v>
      </c>
      <c r="R7" s="29">
        <v>1673</v>
      </c>
      <c r="S7" s="29">
        <v>1763</v>
      </c>
      <c r="T7" s="29">
        <v>1760</v>
      </c>
      <c r="U7" s="29">
        <v>1746</v>
      </c>
      <c r="V7" s="29">
        <v>1739</v>
      </c>
      <c r="W7" s="29">
        <v>1680</v>
      </c>
      <c r="X7" s="29">
        <v>1777</v>
      </c>
      <c r="Y7" s="29">
        <v>1830</v>
      </c>
      <c r="Z7" s="29">
        <v>1705</v>
      </c>
      <c r="AA7" s="29">
        <v>1625</v>
      </c>
      <c r="AB7" s="29">
        <v>1675</v>
      </c>
      <c r="AC7" s="29">
        <v>1794</v>
      </c>
      <c r="AD7" s="29">
        <v>1801</v>
      </c>
      <c r="AE7" s="29">
        <v>1750</v>
      </c>
      <c r="AF7" s="29"/>
      <c r="AG7" s="29"/>
      <c r="AH7" s="29"/>
      <c r="AI7" s="29">
        <v>1726</v>
      </c>
      <c r="AJ7" s="29">
        <v>1794</v>
      </c>
      <c r="AK7" s="29">
        <v>1782</v>
      </c>
      <c r="AL7" s="29">
        <v>1801</v>
      </c>
      <c r="AM7" s="29">
        <v>1745</v>
      </c>
      <c r="AN7" s="29">
        <v>1793</v>
      </c>
      <c r="AO7" s="29">
        <v>1707</v>
      </c>
      <c r="AP7" s="29">
        <v>1745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5"/>
      <c r="EJ7" s="29"/>
      <c r="EK7" s="29"/>
      <c r="EL7" s="29"/>
      <c r="EM7" s="29"/>
      <c r="EN7" s="29"/>
      <c r="EO7" s="29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16"/>
      <c r="FO7" s="16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2" customFormat="1" ht="18.75" customHeight="1">
      <c r="A8" s="6">
        <v>5</v>
      </c>
      <c r="B8" s="7" t="s">
        <v>0</v>
      </c>
      <c r="C8" s="7" t="s">
        <v>30</v>
      </c>
      <c r="D8" s="8" t="s">
        <v>35</v>
      </c>
      <c r="E8" s="9">
        <v>102.3</v>
      </c>
      <c r="F8" s="20">
        <f>AVERAGE(G8/K8)</f>
        <v>97.03888888888889</v>
      </c>
      <c r="G8" s="25">
        <f>SUM(N8:IV8)</f>
        <v>17467</v>
      </c>
      <c r="H8" s="8">
        <f>COUNTA(N8:IV8)</f>
        <v>12</v>
      </c>
      <c r="I8" s="9">
        <f>F8-E8</f>
        <v>-5.261111111111106</v>
      </c>
      <c r="J8" s="25">
        <f>MAX(N8:IV8)</f>
        <v>1556</v>
      </c>
      <c r="K8" s="29">
        <v>180</v>
      </c>
      <c r="L8" s="25"/>
      <c r="M8" s="25"/>
      <c r="N8" s="25"/>
      <c r="O8" s="25"/>
      <c r="P8" s="29"/>
      <c r="Q8" s="29"/>
      <c r="R8" s="29">
        <v>1473</v>
      </c>
      <c r="S8" s="29">
        <v>1431</v>
      </c>
      <c r="T8" s="29"/>
      <c r="U8" s="29">
        <v>1510</v>
      </c>
      <c r="V8" s="29"/>
      <c r="W8" s="29"/>
      <c r="X8" s="29"/>
      <c r="Y8" s="29">
        <v>1442</v>
      </c>
      <c r="Z8" s="29">
        <v>1490</v>
      </c>
      <c r="AA8" s="29"/>
      <c r="AB8" s="29">
        <v>1280</v>
      </c>
      <c r="AC8" s="29"/>
      <c r="AD8" s="29"/>
      <c r="AE8" s="29"/>
      <c r="AF8" s="29">
        <v>1508</v>
      </c>
      <c r="AG8" s="29"/>
      <c r="AH8" s="29"/>
      <c r="AI8" s="29">
        <v>1420</v>
      </c>
      <c r="AJ8" s="29">
        <v>1395</v>
      </c>
      <c r="AK8" s="29">
        <v>1556</v>
      </c>
      <c r="AL8" s="29"/>
      <c r="AM8" s="29"/>
      <c r="AN8" s="29"/>
      <c r="AO8" s="29">
        <v>1500</v>
      </c>
      <c r="AP8" s="29">
        <v>1462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5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2" customFormat="1" ht="18.75" customHeight="1">
      <c r="A9" s="6">
        <v>6</v>
      </c>
      <c r="B9" s="7" t="s">
        <v>0</v>
      </c>
      <c r="C9" s="7" t="s">
        <v>31</v>
      </c>
      <c r="D9" s="8" t="s">
        <v>36</v>
      </c>
      <c r="E9" s="9">
        <v>103.2</v>
      </c>
      <c r="F9" s="20">
        <f>AVERAGE(G9/K9)</f>
        <v>93.85757575757576</v>
      </c>
      <c r="G9" s="25">
        <f>SUM(N9:IV9)</f>
        <v>30973</v>
      </c>
      <c r="H9" s="8">
        <f>COUNTA(N9:IV9)</f>
        <v>21</v>
      </c>
      <c r="I9" s="9">
        <f>F9-E9</f>
        <v>-9.342424242424244</v>
      </c>
      <c r="J9" s="25">
        <f>MAX(N9:IV9)</f>
        <v>1553</v>
      </c>
      <c r="K9" s="29">
        <v>330</v>
      </c>
      <c r="L9" s="25"/>
      <c r="M9" s="25"/>
      <c r="N9" s="25"/>
      <c r="O9" s="25"/>
      <c r="P9" s="29"/>
      <c r="Q9" s="29">
        <v>1517</v>
      </c>
      <c r="R9" s="29">
        <v>1462</v>
      </c>
      <c r="S9" s="29">
        <v>1453</v>
      </c>
      <c r="T9" s="29">
        <v>1458</v>
      </c>
      <c r="U9" s="29"/>
      <c r="V9" s="29"/>
      <c r="W9" s="29">
        <v>1507</v>
      </c>
      <c r="X9" s="29">
        <v>1490</v>
      </c>
      <c r="Y9" s="29">
        <v>1534</v>
      </c>
      <c r="Z9" s="29">
        <v>1501</v>
      </c>
      <c r="AA9" s="29">
        <v>1409</v>
      </c>
      <c r="AB9" s="29">
        <v>1433</v>
      </c>
      <c r="AC9" s="29">
        <v>1422</v>
      </c>
      <c r="AD9" s="29">
        <v>1506</v>
      </c>
      <c r="AE9" s="29">
        <v>1544</v>
      </c>
      <c r="AF9" s="29"/>
      <c r="AG9" s="29">
        <v>1407</v>
      </c>
      <c r="AH9" s="29">
        <v>1395</v>
      </c>
      <c r="AI9" s="29">
        <v>1461</v>
      </c>
      <c r="AJ9" s="29">
        <v>1494</v>
      </c>
      <c r="AK9" s="29">
        <v>1528</v>
      </c>
      <c r="AL9" s="29">
        <v>1426</v>
      </c>
      <c r="AM9" s="29">
        <v>1473</v>
      </c>
      <c r="AN9" s="29">
        <v>1553</v>
      </c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5"/>
      <c r="EJ9" s="29"/>
      <c r="EK9" s="29"/>
      <c r="EL9" s="29"/>
      <c r="EM9" s="29"/>
      <c r="EN9" s="29"/>
      <c r="EO9" s="29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16"/>
      <c r="FO9" s="16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2" customFormat="1" ht="18.75" customHeight="1">
      <c r="A10" s="6"/>
      <c r="B10" s="7"/>
      <c r="C10" s="7"/>
      <c r="D10" s="8"/>
      <c r="E10" s="9"/>
      <c r="F10" s="20"/>
      <c r="G10" s="25"/>
      <c r="H10" s="8"/>
      <c r="I10" s="9"/>
      <c r="J10" s="25"/>
      <c r="K10" s="29">
        <v>0</v>
      </c>
      <c r="L10" s="25"/>
      <c r="M10" s="25"/>
      <c r="N10" s="25"/>
      <c r="O10" s="25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5"/>
      <c r="EJ10" s="29"/>
      <c r="EK10" s="29"/>
      <c r="EL10" s="29"/>
      <c r="EM10" s="29"/>
      <c r="EN10" s="29"/>
      <c r="EO10" s="29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16"/>
      <c r="FO10" s="16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2" customFormat="1" ht="18.75" customHeight="1">
      <c r="A11" s="6"/>
      <c r="B11" s="7"/>
      <c r="C11" s="7"/>
      <c r="D11" s="8"/>
      <c r="E11" s="9"/>
      <c r="F11" s="20"/>
      <c r="G11" s="8"/>
      <c r="H11" s="8"/>
      <c r="I11" s="9"/>
      <c r="J11" s="25"/>
      <c r="K11" s="29">
        <v>0</v>
      </c>
      <c r="L11" s="25"/>
      <c r="M11" s="25"/>
      <c r="N11" s="25"/>
      <c r="O11" s="25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5"/>
      <c r="EJ11" s="29"/>
      <c r="EK11" s="29"/>
      <c r="EL11" s="29"/>
      <c r="EM11" s="29"/>
      <c r="EN11" s="29"/>
      <c r="EO11" s="29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16"/>
      <c r="FO11" s="16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2" customFormat="1" ht="18.75" customHeight="1">
      <c r="A12" s="6"/>
      <c r="B12" s="7"/>
      <c r="C12" s="7"/>
      <c r="D12" s="8"/>
      <c r="E12" s="9"/>
      <c r="F12" s="10"/>
      <c r="G12" s="8"/>
      <c r="H12" s="8"/>
      <c r="I12" s="9"/>
      <c r="J12" s="25"/>
      <c r="K12" s="29">
        <v>0</v>
      </c>
      <c r="L12" s="25"/>
      <c r="M12" s="25"/>
      <c r="N12" s="25"/>
      <c r="O12" s="25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5"/>
      <c r="EJ12" s="29"/>
      <c r="EK12" s="29"/>
      <c r="EL12" s="29"/>
      <c r="EM12" s="29"/>
      <c r="EN12" s="29"/>
      <c r="EO12" s="29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16"/>
      <c r="FO12" s="16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2" customFormat="1" ht="18.75" customHeight="1">
      <c r="A13" s="12"/>
      <c r="B13" s="7"/>
      <c r="C13" s="7"/>
      <c r="D13" s="8"/>
      <c r="E13" s="10"/>
      <c r="F13" s="10"/>
      <c r="G13" s="8"/>
      <c r="H13" s="8"/>
      <c r="I13" s="9"/>
      <c r="J13" s="25"/>
      <c r="K13" s="29">
        <v>0</v>
      </c>
      <c r="L13" s="25"/>
      <c r="M13" s="25"/>
      <c r="N13" s="25"/>
      <c r="O13" s="25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5"/>
      <c r="EJ13" s="29"/>
      <c r="EK13" s="29"/>
      <c r="EL13" s="29"/>
      <c r="EM13" s="29"/>
      <c r="EN13" s="29"/>
      <c r="EO13" s="29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16"/>
      <c r="FO13" s="16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2" customFormat="1" ht="18.75" customHeight="1">
      <c r="A14" s="35" t="s">
        <v>3</v>
      </c>
      <c r="B14" s="35"/>
      <c r="C14" s="35"/>
      <c r="D14" s="35"/>
      <c r="E14" s="9">
        <f>AVERAGE(E4:E13)</f>
        <v>119.485</v>
      </c>
      <c r="F14" s="9">
        <f>AVERAGE(F4:F13)</f>
        <v>114.48531899130647</v>
      </c>
      <c r="G14" s="8">
        <f>SUM(G4:G13)</f>
        <v>222867</v>
      </c>
      <c r="H14" s="8">
        <f>SUM(H4:H13)</f>
        <v>129</v>
      </c>
      <c r="I14" s="19"/>
      <c r="J14" s="25"/>
      <c r="K14" s="29">
        <f>H14*10</f>
        <v>1290</v>
      </c>
      <c r="L14" s="25"/>
      <c r="M14" s="25"/>
      <c r="N14" s="25"/>
      <c r="O14" s="25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5"/>
      <c r="EJ14" s="29"/>
      <c r="EK14" s="29"/>
      <c r="EL14" s="29"/>
      <c r="EM14" s="29"/>
      <c r="EN14" s="29"/>
      <c r="EO14" s="29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16"/>
      <c r="FO14" s="16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2" customFormat="1" ht="18.75" customHeight="1">
      <c r="A15" s="14"/>
      <c r="B15" s="14"/>
      <c r="C15" s="14"/>
      <c r="D15" s="14"/>
      <c r="E15" s="9"/>
      <c r="F15" s="19"/>
      <c r="G15" s="23"/>
      <c r="H15" s="8"/>
      <c r="I15" s="19"/>
      <c r="J15" s="25"/>
      <c r="K15" s="29"/>
      <c r="L15" s="25"/>
      <c r="M15" s="25"/>
      <c r="N15" s="25"/>
      <c r="O15" s="25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5"/>
      <c r="EJ15" s="29"/>
      <c r="EK15" s="29"/>
      <c r="EL15" s="29"/>
      <c r="EM15" s="29"/>
      <c r="EN15" s="29"/>
      <c r="EO15" s="29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16"/>
      <c r="FO15" s="16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16"/>
      <c r="GA15" s="16"/>
      <c r="GB15" s="16"/>
      <c r="GC15" s="16"/>
      <c r="GD15" s="16"/>
      <c r="GE15" s="16"/>
      <c r="GF15" s="16"/>
      <c r="GG15" s="16"/>
      <c r="GH15" s="16"/>
      <c r="GI15" s="18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2" customFormat="1" ht="18.75" customHeight="1">
      <c r="A16" s="14"/>
      <c r="B16" s="14"/>
      <c r="C16" s="14"/>
      <c r="D16" s="14"/>
      <c r="E16" s="9"/>
      <c r="F16" s="19"/>
      <c r="G16" s="23"/>
      <c r="H16" s="8"/>
      <c r="I16" s="19"/>
      <c r="J16" s="25"/>
      <c r="K16" s="29"/>
      <c r="L16" s="25"/>
      <c r="M16" s="25"/>
      <c r="N16" s="25"/>
      <c r="O16" s="25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5"/>
      <c r="EJ16" s="29"/>
      <c r="EK16" s="29"/>
      <c r="EL16" s="29"/>
      <c r="EM16" s="29"/>
      <c r="EN16" s="29"/>
      <c r="EO16" s="29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16"/>
      <c r="FO16" s="16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2" customFormat="1" ht="18.75" customHeight="1">
      <c r="A17" s="12"/>
      <c r="B17" s="7"/>
      <c r="C17" s="7"/>
      <c r="D17" s="8"/>
      <c r="E17" s="9"/>
      <c r="F17" s="19"/>
      <c r="G17" s="23"/>
      <c r="H17" s="8"/>
      <c r="I17" s="9"/>
      <c r="J17" s="25"/>
      <c r="K17" s="29"/>
      <c r="L17" s="25"/>
      <c r="M17" s="25"/>
      <c r="N17" s="25"/>
      <c r="O17" s="25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5"/>
      <c r="EJ17" s="29"/>
      <c r="EK17" s="29"/>
      <c r="EL17" s="29"/>
      <c r="EM17" s="29"/>
      <c r="EN17" s="29"/>
      <c r="EO17" s="29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16"/>
      <c r="FO17" s="16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2" customFormat="1" ht="18.75" customHeight="1">
      <c r="A18" s="12">
        <v>1</v>
      </c>
      <c r="B18" s="7" t="s">
        <v>4</v>
      </c>
      <c r="C18" s="7" t="s">
        <v>5</v>
      </c>
      <c r="D18" s="8" t="s">
        <v>37</v>
      </c>
      <c r="E18" s="9">
        <v>135.79</v>
      </c>
      <c r="F18" s="9">
        <f>AVERAGE(G18/K18)</f>
        <v>132.78181818181818</v>
      </c>
      <c r="G18" s="25">
        <f>SUM(N18:IV18)</f>
        <v>43818</v>
      </c>
      <c r="H18" s="8">
        <f>COUNTA(N18:IV18)</f>
        <v>24</v>
      </c>
      <c r="I18" s="9">
        <f>F18-E18</f>
        <v>-3.0081818181818107</v>
      </c>
      <c r="J18" s="25">
        <f>MAX(N18:IV18)</f>
        <v>2076</v>
      </c>
      <c r="K18" s="29">
        <v>330</v>
      </c>
      <c r="L18" s="25"/>
      <c r="M18" s="25"/>
      <c r="N18" s="25"/>
      <c r="O18" s="25"/>
      <c r="P18" s="29"/>
      <c r="Q18" s="29">
        <v>1344</v>
      </c>
      <c r="R18" s="29">
        <v>1426</v>
      </c>
      <c r="S18" s="29">
        <v>1382</v>
      </c>
      <c r="T18" s="29">
        <v>1405</v>
      </c>
      <c r="U18" s="29">
        <v>1409</v>
      </c>
      <c r="V18" s="29">
        <v>1352</v>
      </c>
      <c r="W18" s="29">
        <v>2076</v>
      </c>
      <c r="X18" s="29">
        <v>2021</v>
      </c>
      <c r="Y18" s="29"/>
      <c r="Z18" s="29"/>
      <c r="AA18" s="29">
        <v>1992</v>
      </c>
      <c r="AB18" s="29">
        <v>2046</v>
      </c>
      <c r="AC18" s="29">
        <v>1904</v>
      </c>
      <c r="AD18" s="29">
        <v>2007</v>
      </c>
      <c r="AE18" s="29">
        <v>1945</v>
      </c>
      <c r="AF18" s="29">
        <v>1953</v>
      </c>
      <c r="AG18" s="29">
        <v>2028</v>
      </c>
      <c r="AH18" s="29">
        <v>2036</v>
      </c>
      <c r="AI18" s="29">
        <v>1215</v>
      </c>
      <c r="AJ18" s="29">
        <v>2051</v>
      </c>
      <c r="AK18" s="29">
        <v>2008</v>
      </c>
      <c r="AL18" s="29">
        <v>2024</v>
      </c>
      <c r="AM18" s="29">
        <v>2000</v>
      </c>
      <c r="AN18" s="29">
        <v>2076</v>
      </c>
      <c r="AO18" s="29">
        <v>2051</v>
      </c>
      <c r="AP18" s="29">
        <v>2067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5"/>
      <c r="EJ18" s="29"/>
      <c r="EK18" s="29"/>
      <c r="EL18" s="29"/>
      <c r="EM18" s="29"/>
      <c r="EN18" s="29"/>
      <c r="EO18" s="29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16"/>
      <c r="FO18" s="16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2" customFormat="1" ht="18.75" customHeight="1">
      <c r="A19" s="12">
        <v>2</v>
      </c>
      <c r="B19" s="7" t="s">
        <v>4</v>
      </c>
      <c r="C19" s="7" t="s">
        <v>6</v>
      </c>
      <c r="D19" s="8" t="s">
        <v>33</v>
      </c>
      <c r="E19" s="9">
        <v>126.62</v>
      </c>
      <c r="F19" s="9">
        <f>AVERAGE(G19/K19)</f>
        <v>120.85901639344263</v>
      </c>
      <c r="G19" s="25">
        <f>SUM(N19:IV19)</f>
        <v>36862</v>
      </c>
      <c r="H19" s="8">
        <f>COUNTA(N19:IV19)</f>
        <v>22</v>
      </c>
      <c r="I19" s="9">
        <f>F19-E19</f>
        <v>-5.7609836065573745</v>
      </c>
      <c r="J19" s="25">
        <f>MAX(N19:IV19)</f>
        <v>1894</v>
      </c>
      <c r="K19" s="29">
        <v>305</v>
      </c>
      <c r="L19" s="25"/>
      <c r="M19" s="25"/>
      <c r="N19" s="25"/>
      <c r="O19" s="25"/>
      <c r="P19" s="29"/>
      <c r="Q19" s="29">
        <v>1223</v>
      </c>
      <c r="R19" s="29">
        <v>1229</v>
      </c>
      <c r="S19" s="29">
        <v>1267</v>
      </c>
      <c r="T19" s="29"/>
      <c r="U19" s="29">
        <v>1305</v>
      </c>
      <c r="V19" s="29">
        <v>1198</v>
      </c>
      <c r="W19" s="29">
        <v>1857</v>
      </c>
      <c r="X19" s="29">
        <v>1808</v>
      </c>
      <c r="Y19" s="29"/>
      <c r="Z19" s="29"/>
      <c r="AA19" s="29">
        <v>1889</v>
      </c>
      <c r="AB19" s="29"/>
      <c r="AC19" s="29">
        <v>1868</v>
      </c>
      <c r="AD19" s="29">
        <v>1779</v>
      </c>
      <c r="AE19" s="29">
        <v>1863</v>
      </c>
      <c r="AF19" s="29">
        <v>1894</v>
      </c>
      <c r="AG19" s="29">
        <v>1891</v>
      </c>
      <c r="AH19" s="29">
        <v>1846</v>
      </c>
      <c r="AI19" s="29">
        <v>1226</v>
      </c>
      <c r="AJ19" s="29">
        <v>1779</v>
      </c>
      <c r="AK19" s="29">
        <v>1863</v>
      </c>
      <c r="AL19" s="29">
        <v>1853</v>
      </c>
      <c r="AM19" s="29">
        <v>1785</v>
      </c>
      <c r="AN19" s="29">
        <v>1824</v>
      </c>
      <c r="AO19" s="29">
        <v>1807</v>
      </c>
      <c r="AP19" s="29">
        <v>1808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5"/>
      <c r="EJ19" s="29"/>
      <c r="EK19" s="29"/>
      <c r="EL19" s="29"/>
      <c r="EM19" s="29"/>
      <c r="EN19" s="29"/>
      <c r="EO19" s="29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16"/>
      <c r="FO19" s="16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2" customFormat="1" ht="18.75" customHeight="1">
      <c r="A20" s="12">
        <v>3</v>
      </c>
      <c r="B20" s="7" t="s">
        <v>4</v>
      </c>
      <c r="C20" s="7" t="s">
        <v>9</v>
      </c>
      <c r="D20" s="8" t="s">
        <v>34</v>
      </c>
      <c r="E20" s="9">
        <v>122.2</v>
      </c>
      <c r="F20" s="9">
        <f>AVERAGE(G20/K20)</f>
        <v>119.29866666666666</v>
      </c>
      <c r="G20" s="25">
        <f>SUM(N20:IV20)</f>
        <v>44737</v>
      </c>
      <c r="H20" s="8">
        <f>COUNTA(N20:IV20)</f>
        <v>25</v>
      </c>
      <c r="I20" s="9">
        <f>F20-E20</f>
        <v>-2.9013333333333406</v>
      </c>
      <c r="J20" s="25">
        <f>MAX(N20:IV20)</f>
        <v>1905</v>
      </c>
      <c r="K20" s="29">
        <v>375</v>
      </c>
      <c r="L20" s="25"/>
      <c r="M20" s="25"/>
      <c r="N20" s="25"/>
      <c r="O20" s="25"/>
      <c r="P20" s="29"/>
      <c r="Q20" s="29">
        <v>1860</v>
      </c>
      <c r="R20" s="29">
        <v>1799</v>
      </c>
      <c r="S20" s="29">
        <v>1876</v>
      </c>
      <c r="T20" s="29">
        <v>1833</v>
      </c>
      <c r="U20" s="29"/>
      <c r="V20" s="29">
        <v>1843</v>
      </c>
      <c r="W20" s="29">
        <v>1811</v>
      </c>
      <c r="X20" s="29">
        <v>1753</v>
      </c>
      <c r="Y20" s="29">
        <v>1809</v>
      </c>
      <c r="Z20" s="29">
        <v>1749</v>
      </c>
      <c r="AA20" s="29">
        <v>1777</v>
      </c>
      <c r="AB20" s="29">
        <v>1736</v>
      </c>
      <c r="AC20" s="29">
        <v>1673</v>
      </c>
      <c r="AD20" s="29">
        <v>1689</v>
      </c>
      <c r="AE20" s="29">
        <v>1905</v>
      </c>
      <c r="AF20" s="29">
        <v>1751</v>
      </c>
      <c r="AG20" s="29">
        <v>1684</v>
      </c>
      <c r="AH20" s="29">
        <v>1791</v>
      </c>
      <c r="AI20" s="29">
        <v>1813</v>
      </c>
      <c r="AJ20" s="29">
        <v>1805</v>
      </c>
      <c r="AK20" s="29">
        <v>1833</v>
      </c>
      <c r="AL20" s="29">
        <v>1817</v>
      </c>
      <c r="AM20" s="29">
        <v>1763</v>
      </c>
      <c r="AN20" s="29">
        <v>1837</v>
      </c>
      <c r="AO20" s="29">
        <v>1730</v>
      </c>
      <c r="AP20" s="29">
        <v>1800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5"/>
      <c r="EJ20" s="29"/>
      <c r="EK20" s="29"/>
      <c r="EL20" s="29"/>
      <c r="EM20" s="29"/>
      <c r="EN20" s="29"/>
      <c r="EO20" s="29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16"/>
      <c r="FO20" s="16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2" customFormat="1" ht="18.75" customHeight="1">
      <c r="A21" s="12">
        <v>4</v>
      </c>
      <c r="B21" s="7" t="s">
        <v>4</v>
      </c>
      <c r="C21" s="7" t="s">
        <v>8</v>
      </c>
      <c r="D21" s="8" t="s">
        <v>33</v>
      </c>
      <c r="E21" s="9">
        <v>119.13</v>
      </c>
      <c r="F21" s="9">
        <f>AVERAGE(G21/K21)</f>
        <v>114.28333333333333</v>
      </c>
      <c r="G21" s="25">
        <f>SUM(N21:IV21)</f>
        <v>20571</v>
      </c>
      <c r="H21" s="8">
        <f>COUNTA(N21:IV21)</f>
        <v>12</v>
      </c>
      <c r="I21" s="9">
        <f>F21-E21</f>
        <v>-4.846666666666664</v>
      </c>
      <c r="J21" s="25">
        <f>MAX(N21:IV21)</f>
        <v>1812</v>
      </c>
      <c r="K21" s="29">
        <v>180</v>
      </c>
      <c r="L21" s="25"/>
      <c r="M21" s="25"/>
      <c r="N21" s="25"/>
      <c r="O21" s="25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>
        <v>1723</v>
      </c>
      <c r="AF21" s="29">
        <v>1752</v>
      </c>
      <c r="AG21" s="29">
        <v>1679</v>
      </c>
      <c r="AH21" s="29">
        <v>1674</v>
      </c>
      <c r="AI21" s="29">
        <v>1730</v>
      </c>
      <c r="AJ21" s="29">
        <v>1680</v>
      </c>
      <c r="AK21" s="29">
        <v>1812</v>
      </c>
      <c r="AL21" s="29">
        <v>1700</v>
      </c>
      <c r="AM21" s="29">
        <v>1700</v>
      </c>
      <c r="AN21" s="29">
        <v>1714</v>
      </c>
      <c r="AO21" s="29">
        <v>1702</v>
      </c>
      <c r="AP21" s="29">
        <v>1705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5"/>
      <c r="EJ21" s="29"/>
      <c r="EK21" s="29"/>
      <c r="EL21" s="29"/>
      <c r="EM21" s="29"/>
      <c r="EN21" s="29"/>
      <c r="EO21" s="29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16"/>
      <c r="FO21" s="16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2" customFormat="1" ht="18.75" customHeight="1">
      <c r="A22" s="12">
        <v>5</v>
      </c>
      <c r="B22" s="7" t="s">
        <v>4</v>
      </c>
      <c r="C22" s="7" t="s">
        <v>7</v>
      </c>
      <c r="D22" s="8" t="s">
        <v>33</v>
      </c>
      <c r="E22" s="9">
        <v>118.06</v>
      </c>
      <c r="F22" s="9">
        <f>AVERAGE(G22/K22)</f>
        <v>113.54202898550724</v>
      </c>
      <c r="G22" s="25">
        <f>SUM(N22:IV22)</f>
        <v>39172</v>
      </c>
      <c r="H22" s="8">
        <f>COUNTA(N22:IV22)</f>
        <v>23</v>
      </c>
      <c r="I22" s="9">
        <f>F22-E22</f>
        <v>-4.517971014492758</v>
      </c>
      <c r="J22" s="25">
        <f>MAX(N22:IV22)</f>
        <v>1837</v>
      </c>
      <c r="K22" s="29">
        <v>345</v>
      </c>
      <c r="L22" s="25"/>
      <c r="M22" s="25"/>
      <c r="N22" s="25"/>
      <c r="O22" s="25"/>
      <c r="P22" s="29"/>
      <c r="Q22" s="29">
        <v>1738</v>
      </c>
      <c r="R22" s="29">
        <v>1686</v>
      </c>
      <c r="S22" s="29"/>
      <c r="T22" s="29">
        <v>1837</v>
      </c>
      <c r="U22" s="29">
        <v>1760</v>
      </c>
      <c r="V22" s="29">
        <v>1770</v>
      </c>
      <c r="W22" s="29">
        <v>1666</v>
      </c>
      <c r="X22" s="29">
        <v>1601</v>
      </c>
      <c r="Y22" s="29"/>
      <c r="Z22" s="29"/>
      <c r="AA22" s="29">
        <v>1556</v>
      </c>
      <c r="AB22" s="29">
        <v>1598</v>
      </c>
      <c r="AC22" s="29">
        <v>1644</v>
      </c>
      <c r="AD22" s="29">
        <v>1741</v>
      </c>
      <c r="AE22" s="29">
        <v>1767</v>
      </c>
      <c r="AF22" s="29">
        <v>1741</v>
      </c>
      <c r="AG22" s="29">
        <v>1612</v>
      </c>
      <c r="AH22" s="29">
        <v>1722</v>
      </c>
      <c r="AI22" s="29">
        <v>1659</v>
      </c>
      <c r="AJ22" s="29">
        <v>1726</v>
      </c>
      <c r="AK22" s="29">
        <v>1814</v>
      </c>
      <c r="AL22" s="29">
        <v>1802</v>
      </c>
      <c r="AM22" s="29">
        <v>1571</v>
      </c>
      <c r="AN22" s="29">
        <v>1626</v>
      </c>
      <c r="AO22" s="29">
        <v>1728</v>
      </c>
      <c r="AP22" s="29">
        <v>1807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5"/>
      <c r="EJ22" s="29"/>
      <c r="EK22" s="29"/>
      <c r="EL22" s="29"/>
      <c r="EM22" s="29"/>
      <c r="EN22" s="29"/>
      <c r="EO22" s="29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16"/>
      <c r="FO22" s="16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" customFormat="1" ht="18.75" customHeight="1">
      <c r="A23" s="12">
        <v>6</v>
      </c>
      <c r="B23" s="7" t="s">
        <v>4</v>
      </c>
      <c r="C23" s="7" t="s">
        <v>26</v>
      </c>
      <c r="D23" s="8" t="s">
        <v>38</v>
      </c>
      <c r="E23" s="9">
        <v>110.4</v>
      </c>
      <c r="F23" s="9">
        <f>AVERAGE(G23/K23)</f>
        <v>106.688</v>
      </c>
      <c r="G23" s="25">
        <f>SUM(N23:IV23)</f>
        <v>40008</v>
      </c>
      <c r="H23" s="8">
        <f>COUNTA(N23:IV23)</f>
        <v>25</v>
      </c>
      <c r="I23" s="9">
        <f>F23-E23</f>
        <v>-3.7120000000000033</v>
      </c>
      <c r="J23" s="25">
        <f>MAX(N23:IV23)</f>
        <v>1701</v>
      </c>
      <c r="K23" s="29">
        <v>375</v>
      </c>
      <c r="L23" s="25"/>
      <c r="M23" s="25"/>
      <c r="N23" s="25"/>
      <c r="O23" s="25"/>
      <c r="P23" s="29"/>
      <c r="Q23" s="29">
        <v>1564</v>
      </c>
      <c r="R23" s="29">
        <v>1679</v>
      </c>
      <c r="S23" s="29">
        <v>1645</v>
      </c>
      <c r="T23" s="29">
        <v>1609</v>
      </c>
      <c r="U23" s="29">
        <v>1596</v>
      </c>
      <c r="V23" s="29">
        <v>1652</v>
      </c>
      <c r="W23" s="29">
        <v>1701</v>
      </c>
      <c r="X23" s="29">
        <v>1664</v>
      </c>
      <c r="Y23" s="29">
        <v>1646</v>
      </c>
      <c r="Z23" s="29">
        <v>1644</v>
      </c>
      <c r="AA23" s="29">
        <v>1438</v>
      </c>
      <c r="AB23" s="29">
        <v>1512</v>
      </c>
      <c r="AC23" s="29">
        <v>1592</v>
      </c>
      <c r="AD23" s="29">
        <v>1632</v>
      </c>
      <c r="AE23" s="29"/>
      <c r="AF23" s="29">
        <v>1563</v>
      </c>
      <c r="AG23" s="29">
        <v>1616</v>
      </c>
      <c r="AH23" s="29">
        <v>1580</v>
      </c>
      <c r="AI23" s="29">
        <v>1619</v>
      </c>
      <c r="AJ23" s="29">
        <v>1522</v>
      </c>
      <c r="AK23" s="29">
        <v>1661</v>
      </c>
      <c r="AL23" s="29">
        <v>1642</v>
      </c>
      <c r="AM23" s="29">
        <v>1529</v>
      </c>
      <c r="AN23" s="29">
        <v>1560</v>
      </c>
      <c r="AO23" s="29">
        <v>1567</v>
      </c>
      <c r="AP23" s="29">
        <v>1575</v>
      </c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5"/>
      <c r="EJ23" s="29"/>
      <c r="EK23" s="29"/>
      <c r="EL23" s="29"/>
      <c r="EM23" s="29"/>
      <c r="EN23" s="29"/>
      <c r="EO23" s="29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16"/>
      <c r="FO23" s="16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2" customFormat="1" ht="18.75" customHeight="1">
      <c r="A24" s="12">
        <v>7</v>
      </c>
      <c r="B24" s="7" t="s">
        <v>4</v>
      </c>
      <c r="C24" s="7" t="s">
        <v>12</v>
      </c>
      <c r="D24" s="8" t="s">
        <v>35</v>
      </c>
      <c r="E24" s="9">
        <v>98.66</v>
      </c>
      <c r="F24" s="9">
        <f>AVERAGE(G24/K24)</f>
        <v>94.27826086956522</v>
      </c>
      <c r="G24" s="25">
        <f>SUM(N24:IV24)</f>
        <v>32526</v>
      </c>
      <c r="H24" s="8">
        <f>COUNTA(N24:IV24)</f>
        <v>23</v>
      </c>
      <c r="I24" s="9">
        <f>F24-E24</f>
        <v>-4.381739130434781</v>
      </c>
      <c r="J24" s="25">
        <f>MAX(N24:IV24)</f>
        <v>1555</v>
      </c>
      <c r="K24" s="29">
        <v>345</v>
      </c>
      <c r="L24" s="25"/>
      <c r="M24" s="25"/>
      <c r="N24" s="25"/>
      <c r="O24" s="25"/>
      <c r="P24" s="29"/>
      <c r="Q24" s="29">
        <v>1353</v>
      </c>
      <c r="R24" s="29">
        <v>1457</v>
      </c>
      <c r="S24" s="29">
        <v>1462</v>
      </c>
      <c r="T24" s="29">
        <v>1540</v>
      </c>
      <c r="U24" s="29">
        <v>1474</v>
      </c>
      <c r="V24" s="29"/>
      <c r="W24" s="29">
        <v>1380</v>
      </c>
      <c r="X24" s="29">
        <v>1420</v>
      </c>
      <c r="Y24" s="29">
        <v>1316</v>
      </c>
      <c r="Z24" s="29">
        <v>1408</v>
      </c>
      <c r="AA24" s="29">
        <v>1375</v>
      </c>
      <c r="AB24" s="29">
        <v>1326</v>
      </c>
      <c r="AC24" s="29">
        <v>1329</v>
      </c>
      <c r="AD24" s="29">
        <v>1387</v>
      </c>
      <c r="AE24" s="29">
        <v>1376</v>
      </c>
      <c r="AF24" s="29">
        <v>1350</v>
      </c>
      <c r="AG24" s="29">
        <v>1451</v>
      </c>
      <c r="AH24" s="29">
        <v>1429</v>
      </c>
      <c r="AI24" s="29">
        <v>1360</v>
      </c>
      <c r="AJ24" s="29">
        <v>1487</v>
      </c>
      <c r="AK24" s="29">
        <v>1460</v>
      </c>
      <c r="AL24" s="29">
        <v>1332</v>
      </c>
      <c r="AM24" s="29">
        <v>1555</v>
      </c>
      <c r="AN24" s="29">
        <v>1499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5"/>
      <c r="EJ24" s="29"/>
      <c r="EK24" s="29"/>
      <c r="EL24" s="29"/>
      <c r="EM24" s="29"/>
      <c r="EN24" s="29"/>
      <c r="EO24" s="29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16"/>
      <c r="FO24" s="16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2" customFormat="1" ht="18.75" customHeight="1">
      <c r="A25" s="12">
        <v>8</v>
      </c>
      <c r="B25" s="7" t="s">
        <v>4</v>
      </c>
      <c r="C25" s="7" t="s">
        <v>11</v>
      </c>
      <c r="D25" s="8" t="s">
        <v>36</v>
      </c>
      <c r="E25" s="9">
        <v>95.51</v>
      </c>
      <c r="F25" s="9">
        <f>AVERAGE(G25/K25)</f>
        <v>90.8463768115942</v>
      </c>
      <c r="G25" s="25">
        <f>SUM(N25:IV25)</f>
        <v>31342</v>
      </c>
      <c r="H25" s="8">
        <f>COUNTA(N25:IV25)</f>
        <v>23</v>
      </c>
      <c r="I25" s="9">
        <f>F25-E25</f>
        <v>-4.663623188405808</v>
      </c>
      <c r="J25" s="25">
        <f>MAX(N25:IV25)</f>
        <v>1452</v>
      </c>
      <c r="K25" s="29">
        <v>345</v>
      </c>
      <c r="L25" s="25"/>
      <c r="M25" s="25"/>
      <c r="N25" s="25"/>
      <c r="O25" s="25"/>
      <c r="P25" s="29"/>
      <c r="Q25" s="29"/>
      <c r="R25" s="29">
        <v>1369</v>
      </c>
      <c r="S25" s="29">
        <v>1367</v>
      </c>
      <c r="T25" s="29">
        <v>1264</v>
      </c>
      <c r="U25" s="29">
        <v>1452</v>
      </c>
      <c r="V25" s="29">
        <v>1384</v>
      </c>
      <c r="W25" s="29">
        <v>1418</v>
      </c>
      <c r="X25" s="29">
        <v>1446</v>
      </c>
      <c r="Y25" s="29">
        <v>1323</v>
      </c>
      <c r="Z25" s="29">
        <v>1399</v>
      </c>
      <c r="AA25" s="29">
        <v>1260</v>
      </c>
      <c r="AB25" s="29"/>
      <c r="AC25" s="29">
        <v>1296</v>
      </c>
      <c r="AD25" s="29"/>
      <c r="AE25" s="29">
        <v>1375</v>
      </c>
      <c r="AF25" s="29">
        <v>1363</v>
      </c>
      <c r="AG25" s="29">
        <v>1293</v>
      </c>
      <c r="AH25" s="29">
        <v>1341</v>
      </c>
      <c r="AI25" s="29">
        <v>1336</v>
      </c>
      <c r="AJ25" s="29">
        <v>1399</v>
      </c>
      <c r="AK25" s="29">
        <v>1390</v>
      </c>
      <c r="AL25" s="29">
        <v>1399</v>
      </c>
      <c r="AM25" s="29">
        <v>1378</v>
      </c>
      <c r="AN25" s="29">
        <v>1409</v>
      </c>
      <c r="AO25" s="29">
        <v>1329</v>
      </c>
      <c r="AP25" s="29">
        <v>1352</v>
      </c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5"/>
      <c r="EJ25" s="29"/>
      <c r="EK25" s="29"/>
      <c r="EL25" s="29"/>
      <c r="EM25" s="29"/>
      <c r="EN25" s="29"/>
      <c r="EO25" s="29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16"/>
      <c r="FO25" s="16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2" customFormat="1" ht="18.75" customHeight="1">
      <c r="A26" s="12">
        <v>9</v>
      </c>
      <c r="B26" s="7" t="s">
        <v>4</v>
      </c>
      <c r="C26" s="7" t="s">
        <v>10</v>
      </c>
      <c r="D26" s="8" t="s">
        <v>38</v>
      </c>
      <c r="E26" s="9">
        <v>90.37</v>
      </c>
      <c r="F26" s="9">
        <f>AVERAGE(G26/K26)</f>
        <v>75.82222222222222</v>
      </c>
      <c r="G26" s="25">
        <f>SUM(N26:IV26)</f>
        <v>10236</v>
      </c>
      <c r="H26" s="8">
        <f>COUNTA(N26:IV26)</f>
        <v>9</v>
      </c>
      <c r="I26" s="9">
        <f>F26-E26</f>
        <v>-14.547777777777782</v>
      </c>
      <c r="J26" s="25">
        <f>MAX(N26:IV26)</f>
        <v>1224</v>
      </c>
      <c r="K26" s="29">
        <v>135</v>
      </c>
      <c r="L26" s="25"/>
      <c r="M26" s="25"/>
      <c r="N26" s="25"/>
      <c r="O26" s="25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>
        <v>1195</v>
      </c>
      <c r="AF26" s="29">
        <v>1206</v>
      </c>
      <c r="AG26" s="29"/>
      <c r="AH26" s="29">
        <v>1198</v>
      </c>
      <c r="AI26" s="29">
        <v>1100</v>
      </c>
      <c r="AJ26" s="29"/>
      <c r="AK26" s="29">
        <v>1112</v>
      </c>
      <c r="AL26" s="29">
        <v>1184</v>
      </c>
      <c r="AM26" s="29">
        <v>1224</v>
      </c>
      <c r="AN26" s="29">
        <v>1199</v>
      </c>
      <c r="AO26" s="29"/>
      <c r="AP26" s="29">
        <v>818</v>
      </c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5"/>
      <c r="EJ26" s="29"/>
      <c r="EK26" s="29"/>
      <c r="EL26" s="29"/>
      <c r="EM26" s="29"/>
      <c r="EN26" s="29"/>
      <c r="EO26" s="29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16"/>
      <c r="FO26" s="16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s="2" customFormat="1" ht="18.75" customHeight="1">
      <c r="A27" s="12">
        <v>10</v>
      </c>
      <c r="B27" s="7"/>
      <c r="C27" s="7"/>
      <c r="D27" s="8"/>
      <c r="E27" s="9"/>
      <c r="F27" s="9"/>
      <c r="G27" s="25"/>
      <c r="H27" s="8"/>
      <c r="I27" s="9"/>
      <c r="J27" s="25"/>
      <c r="K27" s="29"/>
      <c r="L27" s="8"/>
      <c r="M27" s="25"/>
      <c r="N27" s="25"/>
      <c r="O27" s="25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5"/>
      <c r="EJ27" s="29"/>
      <c r="EK27" s="29"/>
      <c r="EL27" s="29"/>
      <c r="EM27" s="29"/>
      <c r="EN27" s="29"/>
      <c r="EO27" s="29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16"/>
      <c r="FO27" s="16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s="2" customFormat="1" ht="18.75" customHeight="1">
      <c r="A28" s="12">
        <v>11</v>
      </c>
      <c r="B28" s="7" t="s">
        <v>4</v>
      </c>
      <c r="C28" s="7" t="s">
        <v>28</v>
      </c>
      <c r="D28" s="8"/>
      <c r="E28" s="9"/>
      <c r="F28" s="9"/>
      <c r="G28" s="25"/>
      <c r="H28" s="8"/>
      <c r="I28" s="9"/>
      <c r="J28" s="25"/>
      <c r="K28" s="29"/>
      <c r="L28" s="8"/>
      <c r="M28" s="25"/>
      <c r="N28" s="25"/>
      <c r="O28" s="25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5"/>
      <c r="EJ28" s="29"/>
      <c r="EK28" s="29"/>
      <c r="EL28" s="29"/>
      <c r="EM28" s="29"/>
      <c r="EN28" s="29"/>
      <c r="EO28" s="29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16"/>
      <c r="FO28" s="16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s="2" customFormat="1" ht="18.75" customHeight="1">
      <c r="A29" s="12">
        <v>12</v>
      </c>
      <c r="B29" s="7" t="s">
        <v>4</v>
      </c>
      <c r="C29" s="7" t="s">
        <v>13</v>
      </c>
      <c r="D29" s="8"/>
      <c r="E29" s="9"/>
      <c r="F29" s="9"/>
      <c r="G29" s="25"/>
      <c r="H29" s="8"/>
      <c r="I29" s="9"/>
      <c r="J29" s="25"/>
      <c r="K29" s="29"/>
      <c r="L29" s="8"/>
      <c r="M29" s="25"/>
      <c r="N29" s="25"/>
      <c r="O29" s="25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5"/>
      <c r="EJ29" s="29"/>
      <c r="EK29" s="29"/>
      <c r="EL29" s="29"/>
      <c r="EM29" s="29"/>
      <c r="EN29" s="29"/>
      <c r="EO29" s="29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16"/>
      <c r="FO29" s="16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" customFormat="1" ht="18.75" customHeight="1">
      <c r="A30" s="12">
        <v>13</v>
      </c>
      <c r="B30" s="7" t="s">
        <v>4</v>
      </c>
      <c r="C30" s="7"/>
      <c r="D30" s="8"/>
      <c r="E30" s="9"/>
      <c r="F30" s="9"/>
      <c r="G30" s="8"/>
      <c r="H30" s="8"/>
      <c r="I30" s="9"/>
      <c r="J30" s="25"/>
      <c r="K30" s="29"/>
      <c r="L30" s="8"/>
      <c r="M30" s="8"/>
      <c r="N30" s="25"/>
      <c r="O30" s="25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5"/>
      <c r="EJ30" s="29"/>
      <c r="EK30" s="29"/>
      <c r="EL30" s="29"/>
      <c r="EM30" s="29"/>
      <c r="EN30" s="29"/>
      <c r="EO30" s="29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16"/>
      <c r="FO30" s="16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" customFormat="1" ht="18.75" customHeight="1">
      <c r="A31" s="12"/>
      <c r="B31" s="7"/>
      <c r="C31" s="7"/>
      <c r="D31" s="8"/>
      <c r="E31" s="9"/>
      <c r="F31" s="9"/>
      <c r="G31" s="8"/>
      <c r="H31" s="8"/>
      <c r="I31" s="9"/>
      <c r="J31" s="25"/>
      <c r="K31" s="29"/>
      <c r="L31" s="8"/>
      <c r="M31" s="8"/>
      <c r="N31" s="25"/>
      <c r="O31" s="25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5"/>
      <c r="EJ31" s="29"/>
      <c r="EK31" s="29"/>
      <c r="EL31" s="29"/>
      <c r="EM31" s="29"/>
      <c r="EN31" s="29"/>
      <c r="EO31" s="29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16"/>
      <c r="FO31" s="16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" customFormat="1" ht="18.75" customHeight="1">
      <c r="A32" s="12"/>
      <c r="B32" s="7"/>
      <c r="C32" s="7"/>
      <c r="D32" s="8"/>
      <c r="E32" s="9"/>
      <c r="F32" s="9"/>
      <c r="G32" s="8"/>
      <c r="H32" s="8"/>
      <c r="I32" s="9"/>
      <c r="J32" s="25"/>
      <c r="K32" s="29"/>
      <c r="L32" s="8"/>
      <c r="M32" s="8"/>
      <c r="N32" s="25"/>
      <c r="O32" s="25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5"/>
      <c r="EJ32" s="29"/>
      <c r="EK32" s="29"/>
      <c r="EL32" s="29"/>
      <c r="EM32" s="29"/>
      <c r="EN32" s="29"/>
      <c r="EO32" s="29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16"/>
      <c r="FO32" s="16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s="2" customFormat="1" ht="18.75" customHeight="1">
      <c r="A33" s="12"/>
      <c r="B33" s="7"/>
      <c r="C33" s="6"/>
      <c r="D33" s="13"/>
      <c r="E33" s="10"/>
      <c r="F33" s="10"/>
      <c r="G33" s="8"/>
      <c r="H33" s="8"/>
      <c r="I33" s="8"/>
      <c r="J33" s="8"/>
      <c r="K33" s="8"/>
      <c r="L33" s="8"/>
      <c r="M33" s="8"/>
      <c r="N33" s="25"/>
      <c r="O33" s="25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5"/>
      <c r="EJ33" s="29"/>
      <c r="EK33" s="29"/>
      <c r="EL33" s="29"/>
      <c r="EM33" s="29"/>
      <c r="EN33" s="29"/>
      <c r="EO33" s="29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16"/>
      <c r="FO33" s="16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2" customFormat="1" ht="18.75" customHeight="1">
      <c r="A34" s="12"/>
      <c r="B34" s="6"/>
      <c r="C34" s="6"/>
      <c r="D34" s="13"/>
      <c r="E34" s="10"/>
      <c r="F34" s="10"/>
      <c r="G34" s="8"/>
      <c r="H34" s="8"/>
      <c r="I34" s="8"/>
      <c r="J34" s="8"/>
      <c r="K34" s="8"/>
      <c r="L34" s="8"/>
      <c r="M34" s="8"/>
      <c r="N34" s="25"/>
      <c r="O34" s="25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5"/>
      <c r="EJ34" s="29"/>
      <c r="EK34" s="29"/>
      <c r="EL34" s="29"/>
      <c r="EM34" s="29"/>
      <c r="EN34" s="29"/>
      <c r="EO34" s="29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16"/>
      <c r="FO34" s="16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2" customFormat="1" ht="18.75" customHeight="1">
      <c r="A35" s="12"/>
      <c r="B35" s="6"/>
      <c r="C35" s="7"/>
      <c r="D35" s="8"/>
      <c r="E35" s="10"/>
      <c r="F35" s="10"/>
      <c r="G35" s="8"/>
      <c r="H35" s="8"/>
      <c r="I35" s="8"/>
      <c r="J35" s="8"/>
      <c r="K35" s="8"/>
      <c r="L35" s="8"/>
      <c r="M35" s="8"/>
      <c r="N35" s="25"/>
      <c r="O35" s="25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5"/>
      <c r="EJ35" s="29"/>
      <c r="EK35" s="29"/>
      <c r="EL35" s="29"/>
      <c r="EM35" s="29"/>
      <c r="EN35" s="29"/>
      <c r="EO35" s="29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16"/>
      <c r="FO35" s="16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2" customFormat="1" ht="18.75" customHeight="1">
      <c r="A36" s="12"/>
      <c r="B36" s="6"/>
      <c r="C36" s="7"/>
      <c r="D36" s="8"/>
      <c r="E36" s="10"/>
      <c r="F36" s="10"/>
      <c r="G36" s="8"/>
      <c r="H36" s="8"/>
      <c r="I36" s="8"/>
      <c r="J36" s="8"/>
      <c r="K36" s="8"/>
      <c r="L36" s="8"/>
      <c r="M36" s="8"/>
      <c r="N36" s="8"/>
      <c r="O36" s="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5"/>
      <c r="EJ36" s="29"/>
      <c r="EK36" s="29"/>
      <c r="EL36" s="29"/>
      <c r="EM36" s="29"/>
      <c r="EN36" s="29"/>
      <c r="EO36" s="29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16"/>
      <c r="FO36" s="16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2" customFormat="1" ht="18.75" customHeight="1">
      <c r="A37" s="12"/>
      <c r="B37" s="7"/>
      <c r="C37" s="14"/>
      <c r="D37" s="14"/>
      <c r="E37" s="9">
        <f>AVERAGE(E18:E36)</f>
        <v>112.9711111111111</v>
      </c>
      <c r="F37" s="9">
        <f>AVERAGE(F18:F36)</f>
        <v>107.5999692737944</v>
      </c>
      <c r="G37" s="8">
        <f>SUM($G$18:$G$36)</f>
        <v>299272</v>
      </c>
      <c r="H37" s="8">
        <f>SUM($H$18:$H$36)</f>
        <v>186</v>
      </c>
      <c r="I37" s="8"/>
      <c r="J37" s="8"/>
      <c r="K37" s="8">
        <f>H37*10</f>
        <v>1860</v>
      </c>
      <c r="L37" s="8"/>
      <c r="M37" s="8"/>
      <c r="N37" s="8"/>
      <c r="O37" s="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16"/>
      <c r="FO37" s="16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2" customFormat="1" ht="18.75" customHeight="1">
      <c r="A38" s="11"/>
      <c r="B38" s="14" t="s">
        <v>14</v>
      </c>
      <c r="C38" s="34"/>
      <c r="D38" s="34"/>
      <c r="E38" s="9">
        <f>AVERAGE($E$14,$E$37)</f>
        <v>116.22805555555556</v>
      </c>
      <c r="F38" s="9">
        <f>AVERAGE($F$14,$F$37)</f>
        <v>111.04264413255044</v>
      </c>
      <c r="G38" s="8">
        <f>SUM($G$14,$G$37)</f>
        <v>522139</v>
      </c>
      <c r="H38" s="8">
        <f>SUM($H$14,$H$37)</f>
        <v>315</v>
      </c>
      <c r="I38" s="8"/>
      <c r="J38" s="8"/>
      <c r="K38" s="8">
        <f>H38*10</f>
        <v>3150</v>
      </c>
      <c r="L38" s="8"/>
      <c r="M38" s="8"/>
      <c r="N38" s="8"/>
      <c r="O38" s="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16"/>
      <c r="FO38" s="16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2" customFormat="1" ht="18.75" customHeight="1">
      <c r="A39" s="34" t="s">
        <v>15</v>
      </c>
      <c r="B39" s="34"/>
      <c r="C39"/>
      <c r="D39"/>
      <c r="E39" s="1"/>
      <c r="F39" s="1"/>
      <c r="G39"/>
      <c r="H39" s="26"/>
      <c r="I39" s="26"/>
      <c r="J39" s="27"/>
      <c r="K39" s="27"/>
      <c r="L39" s="27"/>
      <c r="M39" s="27"/>
      <c r="N39" s="27"/>
      <c r="O39" s="27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16"/>
      <c r="FO39" s="16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3:181" ht="18.75" customHeight="1">
      <c r="C40" s="2"/>
      <c r="D40" s="2"/>
      <c r="E40" s="22"/>
      <c r="F40" s="22"/>
      <c r="G40" s="2"/>
      <c r="H40" s="7"/>
      <c r="I40" s="7"/>
      <c r="J40" s="8"/>
      <c r="K40" s="8"/>
      <c r="L40" s="8"/>
      <c r="M40" s="8"/>
      <c r="N40" s="8"/>
      <c r="O40" s="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FN40" s="17"/>
      <c r="FO40" s="17"/>
      <c r="FX40" s="30"/>
      <c r="FY40" s="30"/>
    </row>
    <row r="41" spans="5:256" s="2" customFormat="1" ht="18.75">
      <c r="E41" s="22"/>
      <c r="F41" s="22"/>
      <c r="H41" s="7"/>
      <c r="I41" s="7"/>
      <c r="J41" s="8"/>
      <c r="K41" s="8"/>
      <c r="L41" s="8"/>
      <c r="M41" s="8"/>
      <c r="N41" s="8"/>
      <c r="O41" s="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16"/>
      <c r="FO41" s="16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3:256" s="2" customFormat="1" ht="18.75">
      <c r="C42"/>
      <c r="D42"/>
      <c r="E42" s="1"/>
      <c r="F42" s="1"/>
      <c r="G42"/>
      <c r="H42" s="26"/>
      <c r="I42" s="26"/>
      <c r="J42" s="27"/>
      <c r="K42" s="27"/>
      <c r="L42" s="27"/>
      <c r="M42" s="27"/>
      <c r="N42" s="27"/>
      <c r="O42" s="27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16"/>
      <c r="FO42" s="16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</sheetData>
  <sheetProtection sheet="1" selectLockedCells="1"/>
  <mergeCells count="1">
    <mergeCell ref="A14:D14"/>
  </mergeCells>
  <printOptions gridLines="1"/>
  <pageMargins left="0" right="0" top="0.7874015748031497" bottom="0.3937007874015748" header="0.3937007874015748" footer="0"/>
  <pageSetup blackAndWhite="1" draft="1"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J.van Goor</dc:creator>
  <cp:keywords/>
  <dc:description/>
  <cp:lastModifiedBy>win8</cp:lastModifiedBy>
  <cp:lastPrinted>2022-05-20T07:28:59Z</cp:lastPrinted>
  <dcterms:created xsi:type="dcterms:W3CDTF">2008-09-05T09:36:25Z</dcterms:created>
  <dcterms:modified xsi:type="dcterms:W3CDTF">2022-06-03T06:14:45Z</dcterms:modified>
  <cp:category/>
  <cp:version/>
  <cp:contentType/>
  <cp:contentStatus/>
</cp:coreProperties>
</file>